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2" documentId="8_{4989D752-96EB-4D22-ACCF-75FCEBDCD606}" xr6:coauthVersionLast="47" xr6:coauthVersionMax="47" xr10:uidLastSave="{F505A5D7-C6D9-4C86-BFB7-15A01DFA63D8}"/>
  <bookViews>
    <workbookView xWindow="-120" yWindow="-120" windowWidth="29040" windowHeight="15840" xr2:uid="{00000000-000D-0000-FFFF-FFFF00000000}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0" l="1"/>
  <c r="E20" i="2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<sst xmlns="http://schemas.openxmlformats.org/spreadsheetml/2006/main" count="2963" uniqueCount="106">
  <si>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</si>
  <si>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</si>
  <si>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</si>
  <si>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</si>
  <si>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</si>
  <si>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</si>
  <si>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</si>
  <si>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</si>
  <si>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</si>
  <si>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</si>
  <si>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</si>
  <si>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</si>
  <si>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</si>
  <si>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</si>
  <si>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</si>
  <si>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</si>
  <si>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</si>
  <si>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</si>
  <si>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</si>
  <si>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</si>
  <si>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</si>
  <si>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</si>
  <si>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</si>
  <si>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</si>
  <si>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</si>
  <si>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</si>
  <si>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</si>
  <si>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</si>
  <si>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</si>
  <si>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</si>
  <si>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</si>
  <si>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</si>
  <si>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</si>
  <si>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</si>
  <si>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</si>
  <si>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</si>
  <si>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</si>
  <si>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</si>
  <si>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</si>
  <si>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</si>
  <si>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</si>
  <si>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</si>
  <si>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</si>
  <si>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</si>
  <si>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</si>
  <si>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</si>
  <si>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</si>
  <si>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</si>
  <si>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</si>
  <si>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</si>
  <si>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</si>
  <si>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</si>
  <si>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</si>
  <si>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</si>
  <si>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</si>
  <si>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</si>
  <si>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</si>
  <si>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</si>
  <si>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</si>
  <si>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</si>
  <si>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</si>
  <si>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</si>
  <si>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</si>
  <si>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</si>
  <si>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</si>
  <si>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</si>
  <si>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</si>
  <si>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</si>
  <si>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</si>
  <si>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</si>
  <si>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</si>
  <si>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</si>
  <si>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</si>
  <si>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</si>
  <si>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</si>
  <si>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</si>
  <si>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</si>
  <si>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</si>
  <si>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</si>
  <si>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</si>
  <si>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</si>
  <si>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</si>
  <si>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</si>
  <si>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</si>
  <si>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</si>
  <si>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</si>
  <si>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</si>
  <si>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</si>
  <si>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</si>
  <si>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</si>
  <si>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</si>
  <si>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</si>
  <si>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</si>
  <si>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</si>
  <si>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</si>
  <si>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</si>
  <si>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</si>
  <si>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</si>
  <si>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</si>
  <si>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</si>
  <si>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</si>
  <si>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</si>
  <si>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2º Trimestre 2025</t>
  </si>
  <si>
    <t>2º trimestre 2024</t>
  </si>
  <si>
    <t>2º trimestre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</si>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</sst>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19</xdr:col>
      <xdr:colOff>476250</xdr:colOff>
      <xdr:row>1</xdr:row>
      <xdr:rowOff>0</xdr:rowOff>
    </xdr:from>
    <xdr:to>
      <xdr:col>20</xdr:col>
      <xdr:colOff>495300</xdr:colOff>
      <xdr:row>5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90500"/>
          <a:ext cx="8572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tabSelected="1" workbookViewId="0"/>
  </sheetViews>
  <sheetFormatPr baseColWidth="10" defaultColWidth="11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6" t="s">
        <v>102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3" spans="2:19" ht="15.75" thickBot="1" x14ac:dyDescent="0.3"/>
    <row r="14" spans="2:19" s="3" customFormat="1" ht="30" customHeight="1" thickTop="1" thickBot="1" x14ac:dyDescent="0.25">
      <c r="C14" s="23" t="s">
        <v>0</v>
      </c>
      <c r="D14" s="24"/>
      <c r="E14" s="24"/>
      <c r="F14" s="24"/>
      <c r="G14" s="24"/>
      <c r="H14" s="25"/>
      <c r="L14" s="23" t="s">
        <v>1</v>
      </c>
      <c r="M14" s="24"/>
      <c r="N14" s="24"/>
      <c r="O14" s="24"/>
      <c r="P14" s="24"/>
      <c r="Q14" s="25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3" t="s">
        <v>2</v>
      </c>
      <c r="D16" s="24"/>
      <c r="E16" s="24"/>
      <c r="F16" s="24"/>
      <c r="G16" s="24"/>
      <c r="H16" s="25"/>
      <c r="L16" s="23" t="s">
        <v>3</v>
      </c>
      <c r="M16" s="24"/>
      <c r="N16" s="24"/>
      <c r="O16" s="24"/>
      <c r="P16" s="24"/>
      <c r="Q16" s="25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3" t="s">
        <v>4</v>
      </c>
      <c r="D18" s="24"/>
      <c r="E18" s="24"/>
      <c r="F18" s="24"/>
      <c r="G18" s="24"/>
      <c r="H18" s="25"/>
      <c r="L18" s="23" t="s">
        <v>5</v>
      </c>
      <c r="M18" s="24"/>
      <c r="N18" s="24"/>
      <c r="O18" s="24"/>
      <c r="P18" s="24"/>
      <c r="Q18" s="25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3" t="s">
        <v>6</v>
      </c>
      <c r="D20" s="24"/>
      <c r="E20" s="24"/>
      <c r="F20" s="24"/>
      <c r="G20" s="24"/>
      <c r="H20" s="25"/>
      <c r="L20" s="23" t="s">
        <v>7</v>
      </c>
      <c r="M20" s="24"/>
      <c r="N20" s="24"/>
      <c r="O20" s="24"/>
      <c r="P20" s="24"/>
      <c r="Q20" s="25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3" t="s">
        <v>8</v>
      </c>
      <c r="D22" s="24"/>
      <c r="E22" s="24"/>
      <c r="F22" s="24"/>
      <c r="G22" s="24"/>
      <c r="H22" s="25"/>
      <c r="L22" s="23" t="s">
        <v>9</v>
      </c>
      <c r="M22" s="24"/>
      <c r="N22" s="24"/>
      <c r="O22" s="24"/>
      <c r="P22" s="24"/>
      <c r="Q22" s="25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3" t="s">
        <v>10</v>
      </c>
      <c r="D24" s="24"/>
      <c r="E24" s="24"/>
      <c r="F24" s="24"/>
      <c r="G24" s="24"/>
      <c r="H24" s="25"/>
      <c r="L24" s="23" t="s">
        <v>11</v>
      </c>
      <c r="M24" s="24"/>
      <c r="N24" s="24"/>
      <c r="O24" s="24"/>
      <c r="P24" s="24"/>
      <c r="Q24" s="25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3" t="s">
        <v>12</v>
      </c>
      <c r="D26" s="24"/>
      <c r="E26" s="24"/>
      <c r="F26" s="24"/>
      <c r="G26" s="24"/>
      <c r="H26" s="25"/>
      <c r="L26" s="23" t="s">
        <v>13</v>
      </c>
      <c r="M26" s="24"/>
      <c r="N26" s="24"/>
      <c r="O26" s="24"/>
      <c r="P26" s="24"/>
      <c r="Q26" s="25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3" t="s">
        <v>14</v>
      </c>
      <c r="D28" s="24"/>
      <c r="E28" s="24"/>
      <c r="F28" s="24"/>
      <c r="G28" s="24"/>
      <c r="H28" s="25"/>
      <c r="L28" s="23" t="s">
        <v>15</v>
      </c>
      <c r="M28" s="24"/>
      <c r="N28" s="24"/>
      <c r="O28" s="24"/>
      <c r="P28" s="24"/>
      <c r="Q28" s="25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3" t="s">
        <v>16</v>
      </c>
      <c r="D30" s="24"/>
      <c r="E30" s="24"/>
      <c r="F30" s="24"/>
      <c r="G30" s="24"/>
      <c r="H30" s="25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 xr:uid="{00000000-0004-0000-0000-000000000000}"/>
    <hyperlink ref="C16:H16" location="Aragón!A1" display="Aragón" xr:uid="{00000000-0004-0000-0000-000001000000}"/>
    <hyperlink ref="C18:H18" location="Asturias!A1" display="Principado de Asturias" xr:uid="{00000000-0004-0000-0000-000002000000}"/>
    <hyperlink ref="C20:H20" location="'Illes Balears'!A1" display="Balears, Illes" xr:uid="{00000000-0004-0000-0000-000003000000}"/>
    <hyperlink ref="C22:H22" location="Canarias!A1" display="Canarias" xr:uid="{00000000-0004-0000-0000-000004000000}"/>
    <hyperlink ref="C24:H24" location="Cantabria!A1" display="Cantabria" xr:uid="{00000000-0004-0000-0000-000005000000}"/>
    <hyperlink ref="C26:H26" location="'Castilla y León'!A1" display="Castilla y León" xr:uid="{00000000-0004-0000-0000-000006000000}"/>
    <hyperlink ref="C28:H28" location="'Castilla La Mancha'!A1" display="Castilla - La Mancha" xr:uid="{00000000-0004-0000-0000-000007000000}"/>
    <hyperlink ref="C30:H30" location="Cataluña!A1" display="Cataluña" xr:uid="{00000000-0004-0000-0000-000008000000}"/>
    <hyperlink ref="L14:Q14" location="'Com. Valenciana'!A1" display="Com. Valenciana" xr:uid="{00000000-0004-0000-0000-000009000000}"/>
    <hyperlink ref="L16:Q16" location="Extremadura!A1" display="Extremadura" xr:uid="{00000000-0004-0000-0000-00000A000000}"/>
    <hyperlink ref="L18:Q18" location="Galicia!A1" display="Galicia" xr:uid="{00000000-0004-0000-0000-00000B000000}"/>
    <hyperlink ref="L20:Q20" location="'Com. Madrid'!A1" display="Madrid, Comunidad de" xr:uid="{00000000-0004-0000-0000-00000C000000}"/>
    <hyperlink ref="L22:Q22" location="'Región de Murcia'!A1" display="Murcia, Región de" xr:uid="{00000000-0004-0000-0000-00000D000000}"/>
    <hyperlink ref="L24:Q24" location="Navarra!A1" display="Navarra, Comunidad Foral de" xr:uid="{00000000-0004-0000-0000-00000E000000}"/>
    <hyperlink ref="L26:Q26" location="'Pais Vasco'!A1" display="País Vasco" xr:uid="{00000000-0004-0000-0000-00000F000000}"/>
    <hyperlink ref="L28:Q28" location="'La Rioja'!A1" display="Rioja, La" xr:uid="{00000000-0004-0000-0000-000010000000}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6431</v>
      </c>
      <c r="D14" s="5">
        <v>6382</v>
      </c>
      <c r="E14" s="6">
        <f>IF(C14&gt;0,(D14-C14)/C14)</f>
        <v>-7.6193438034520295E-3</v>
      </c>
    </row>
    <row r="15" spans="1:5" ht="20.100000000000001" customHeight="1" thickBot="1" x14ac:dyDescent="0.25">
      <c r="B15" s="4" t="s">
        <v>17</v>
      </c>
      <c r="C15" s="5">
        <v>6192</v>
      </c>
      <c r="D15" s="5">
        <v>6245</v>
      </c>
      <c r="E15" s="6">
        <f t="shared" ref="E15:E25" si="0">IF(C15&gt;0,(D15-C15)/C15)</f>
        <v>8.5594315245478038E-3</v>
      </c>
    </row>
    <row r="16" spans="1:5" ht="20.100000000000001" customHeight="1" thickBot="1" x14ac:dyDescent="0.25">
      <c r="B16" s="4" t="s">
        <v>18</v>
      </c>
      <c r="C16" s="5">
        <v>3350</v>
      </c>
      <c r="D16" s="5">
        <v>3396</v>
      </c>
      <c r="E16" s="6">
        <f t="shared" si="0"/>
        <v>1.373134328358209E-2</v>
      </c>
    </row>
    <row r="17" spans="2:5" ht="20.100000000000001" customHeight="1" thickBot="1" x14ac:dyDescent="0.25">
      <c r="B17" s="4" t="s">
        <v>19</v>
      </c>
      <c r="C17" s="5">
        <v>2842</v>
      </c>
      <c r="D17" s="5">
        <v>2849</v>
      </c>
      <c r="E17" s="6">
        <f t="shared" si="0"/>
        <v>2.4630541871921183E-3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3</v>
      </c>
      <c r="E18" s="6">
        <f>IF(C18=0,"-",(D18-C18)/C18)</f>
        <v>2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0.45897932816537468</v>
      </c>
      <c r="D20" s="6">
        <f>D17/D15</f>
        <v>0.45620496397117694</v>
      </c>
      <c r="E20" s="6">
        <f t="shared" si="0"/>
        <v>-6.0446386665983188E-3</v>
      </c>
    </row>
    <row r="21" spans="2:5" ht="30" customHeight="1" thickBot="1" x14ac:dyDescent="0.25">
      <c r="B21" s="4" t="s">
        <v>23</v>
      </c>
      <c r="C21" s="5">
        <v>668</v>
      </c>
      <c r="D21" s="5">
        <v>753</v>
      </c>
      <c r="E21" s="6">
        <f t="shared" si="0"/>
        <v>0.12724550898203593</v>
      </c>
    </row>
    <row r="22" spans="2:5" ht="20.100000000000001" customHeight="1" thickBot="1" x14ac:dyDescent="0.25">
      <c r="B22" s="4" t="s">
        <v>24</v>
      </c>
      <c r="C22" s="5">
        <v>359</v>
      </c>
      <c r="D22" s="5">
        <v>381</v>
      </c>
      <c r="E22" s="6">
        <f t="shared" si="0"/>
        <v>6.1281337047353758E-2</v>
      </c>
    </row>
    <row r="23" spans="2:5" ht="20.100000000000001" customHeight="1" thickBot="1" x14ac:dyDescent="0.25">
      <c r="B23" s="4" t="s">
        <v>25</v>
      </c>
      <c r="C23" s="5">
        <v>309</v>
      </c>
      <c r="D23" s="5">
        <v>372</v>
      </c>
      <c r="E23" s="6">
        <f t="shared" si="0"/>
        <v>0.20388349514563106</v>
      </c>
    </row>
    <row r="24" spans="2:5" ht="20.100000000000001" customHeight="1" thickBot="1" x14ac:dyDescent="0.25">
      <c r="B24" s="4" t="s">
        <v>21</v>
      </c>
      <c r="C24" s="6">
        <f>C23/C21</f>
        <v>0.46257485029940121</v>
      </c>
      <c r="D24" s="6">
        <f t="shared" ref="D24" si="1">D23/D21</f>
        <v>0.49402390438247012</v>
      </c>
      <c r="E24" s="6">
        <f t="shared" si="0"/>
        <v>6.7986951868899789E-2</v>
      </c>
    </row>
    <row r="25" spans="2:5" ht="20.100000000000001" customHeight="1" thickBot="1" x14ac:dyDescent="0.25">
      <c r="B25" s="7" t="s">
        <v>26</v>
      </c>
      <c r="C25" s="6">
        <v>0.15219244872783383</v>
      </c>
      <c r="D25" s="6">
        <v>0.15349512957127298</v>
      </c>
      <c r="E25" s="6">
        <f t="shared" si="0"/>
        <v>8.5594315245478437E-3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1473</v>
      </c>
      <c r="D34" s="5">
        <v>1441</v>
      </c>
      <c r="E34" s="6">
        <f>IF(C34&gt;0,(D34-C34)/C34,"-")</f>
        <v>-2.1724372029871011E-2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43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702</v>
      </c>
      <c r="D36" s="5">
        <v>706</v>
      </c>
      <c r="E36" s="6">
        <f t="shared" si="2"/>
        <v>5.6980056980056983E-3</v>
      </c>
    </row>
    <row r="37" spans="2:5" ht="20.100000000000001" customHeight="1" thickBot="1" x14ac:dyDescent="0.25">
      <c r="B37" s="4" t="s">
        <v>30</v>
      </c>
      <c r="C37" s="5">
        <v>771</v>
      </c>
      <c r="D37" s="5">
        <v>692</v>
      </c>
      <c r="E37" s="6">
        <f t="shared" si="2"/>
        <v>-0.10246433203631647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579</v>
      </c>
      <c r="D44" s="5">
        <v>626</v>
      </c>
      <c r="E44" s="6">
        <f>IF(C44&gt;0,(D44-C44)/C44,"-")</f>
        <v>8.1174438687392061E-2</v>
      </c>
    </row>
    <row r="45" spans="2:5" ht="20.100000000000001" customHeight="1" thickBot="1" x14ac:dyDescent="0.25">
      <c r="B45" s="4" t="s">
        <v>34</v>
      </c>
      <c r="C45" s="5">
        <v>59</v>
      </c>
      <c r="D45" s="5">
        <v>63</v>
      </c>
      <c r="E45" s="6">
        <f t="shared" ref="E45:E51" si="3">IF(C45&gt;0,(D45-C45)/C45,"-")</f>
        <v>6.7796610169491525E-2</v>
      </c>
    </row>
    <row r="46" spans="2:5" ht="20.100000000000001" customHeight="1" thickBot="1" x14ac:dyDescent="0.25">
      <c r="B46" s="4" t="s">
        <v>31</v>
      </c>
      <c r="C46" s="5">
        <v>131</v>
      </c>
      <c r="D46" s="5">
        <v>159</v>
      </c>
      <c r="E46" s="6">
        <f t="shared" si="3"/>
        <v>0.21374045801526717</v>
      </c>
    </row>
    <row r="47" spans="2:5" ht="20.100000000000001" customHeight="1" thickBot="1" x14ac:dyDescent="0.25">
      <c r="B47" s="4" t="s">
        <v>32</v>
      </c>
      <c r="C47" s="5">
        <v>2438</v>
      </c>
      <c r="D47" s="5">
        <v>2471</v>
      </c>
      <c r="E47" s="6">
        <f t="shared" si="3"/>
        <v>1.3535684987694831E-2</v>
      </c>
    </row>
    <row r="48" spans="2:5" ht="20.100000000000001" customHeight="1" thickBot="1" x14ac:dyDescent="0.25">
      <c r="B48" s="4" t="s">
        <v>35</v>
      </c>
      <c r="C48" s="5">
        <v>1806</v>
      </c>
      <c r="D48" s="5">
        <v>1885</v>
      </c>
      <c r="E48" s="6">
        <f t="shared" si="3"/>
        <v>4.3743078626799554E-2</v>
      </c>
    </row>
    <row r="49" spans="2:5" ht="20.100000000000001" customHeight="1" thickBot="1" x14ac:dyDescent="0.25">
      <c r="B49" s="4" t="s">
        <v>67</v>
      </c>
      <c r="C49" s="5">
        <v>787</v>
      </c>
      <c r="D49" s="5">
        <v>878</v>
      </c>
      <c r="E49" s="6">
        <f t="shared" si="3"/>
        <v>0.1156289707750953</v>
      </c>
    </row>
    <row r="50" spans="2:5" ht="20.100000000000001" customHeight="1" collapsed="1" thickBot="1" x14ac:dyDescent="0.25">
      <c r="B50" s="4" t="s">
        <v>36</v>
      </c>
      <c r="C50" s="6">
        <f>C44/(C44+C45)</f>
        <v>0.90752351097178685</v>
      </c>
      <c r="D50" s="6">
        <f>D44/(D44+D45)</f>
        <v>0.90856313497822927</v>
      </c>
      <c r="E50" s="6">
        <f t="shared" si="3"/>
        <v>1.1455615131438052E-3</v>
      </c>
    </row>
    <row r="51" spans="2:5" ht="20.100000000000001" customHeight="1" thickBot="1" x14ac:dyDescent="0.25">
      <c r="B51" s="4" t="s">
        <v>37</v>
      </c>
      <c r="C51" s="6">
        <f>C47/(C46+C47)</f>
        <v>0.94900739587388083</v>
      </c>
      <c r="D51" s="6">
        <f t="shared" ref="D51" si="4">D47/(D46+D47)</f>
        <v>0.93954372623574145</v>
      </c>
      <c r="E51" s="6">
        <f t="shared" si="3"/>
        <v>-9.972176907456963E-3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639</v>
      </c>
      <c r="D58" s="5">
        <v>694</v>
      </c>
      <c r="E58" s="6">
        <f>IF(C58&gt;0,(D58-C58)/C58,"-")</f>
        <v>8.6071987480438178E-2</v>
      </c>
    </row>
    <row r="59" spans="2:5" ht="20.100000000000001" customHeight="1" thickBot="1" x14ac:dyDescent="0.25">
      <c r="B59" s="4" t="s">
        <v>41</v>
      </c>
      <c r="C59" s="5">
        <v>345</v>
      </c>
      <c r="D59" s="5">
        <v>317</v>
      </c>
      <c r="E59" s="6">
        <f t="shared" ref="E59:E63" si="5">IF(C59&gt;0,(D59-C59)/C59,"-")</f>
        <v>-8.1159420289855067E-2</v>
      </c>
    </row>
    <row r="60" spans="2:5" ht="20.100000000000001" customHeight="1" thickBot="1" x14ac:dyDescent="0.25">
      <c r="B60" s="4" t="s">
        <v>42</v>
      </c>
      <c r="C60" s="5">
        <v>234</v>
      </c>
      <c r="D60" s="5">
        <v>313</v>
      </c>
      <c r="E60" s="6">
        <f t="shared" si="5"/>
        <v>0.33760683760683763</v>
      </c>
    </row>
    <row r="61" spans="2:5" ht="20.100000000000001" customHeight="1" collapsed="1" thickBot="1" x14ac:dyDescent="0.25">
      <c r="B61" s="4" t="s">
        <v>98</v>
      </c>
      <c r="C61" s="6">
        <f>(C59+C60)/C58</f>
        <v>0.9061032863849765</v>
      </c>
      <c r="D61" s="6">
        <f>(D59+D60)/D58</f>
        <v>0.90778097982708938</v>
      </c>
      <c r="E61" s="6">
        <f t="shared" si="5"/>
        <v>1.85154768481888E-3</v>
      </c>
    </row>
    <row r="62" spans="2:5" ht="20.100000000000001" customHeight="1" thickBot="1" x14ac:dyDescent="0.25">
      <c r="B62" s="4" t="s">
        <v>39</v>
      </c>
      <c r="C62" s="6">
        <v>0.89610389610389607</v>
      </c>
      <c r="D62" s="6">
        <v>0.91884057971014488</v>
      </c>
      <c r="E62" s="6">
        <f t="shared" si="5"/>
        <v>2.5372820835958817E-2</v>
      </c>
    </row>
    <row r="63" spans="2:5" ht="20.100000000000001" customHeight="1" thickBot="1" x14ac:dyDescent="0.25">
      <c r="B63" s="4" t="s">
        <v>40</v>
      </c>
      <c r="C63" s="6">
        <v>0.92125984251968507</v>
      </c>
      <c r="D63" s="6">
        <v>0.8968481375358166</v>
      </c>
      <c r="E63" s="6">
        <f t="shared" si="5"/>
        <v>-2.6498175495310215E-2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8350</v>
      </c>
      <c r="D70" s="5">
        <v>8370</v>
      </c>
      <c r="E70" s="6">
        <f>IF(C70&gt;0,(D70-C70)/C70,"-")</f>
        <v>2.3952095808383233E-3</v>
      </c>
    </row>
    <row r="71" spans="2:5" ht="20.100000000000001" customHeight="1" thickBot="1" x14ac:dyDescent="0.25">
      <c r="B71" s="4" t="s">
        <v>45</v>
      </c>
      <c r="C71" s="5">
        <v>2900</v>
      </c>
      <c r="D71" s="5">
        <v>2883</v>
      </c>
      <c r="E71" s="6">
        <f t="shared" ref="E71:E77" si="6">IF(C71&gt;0,(D71-C71)/C71,"-")</f>
        <v>-5.8620689655172415E-3</v>
      </c>
    </row>
    <row r="72" spans="2:5" ht="20.100000000000001" customHeight="1" thickBot="1" x14ac:dyDescent="0.25">
      <c r="B72" s="4" t="s">
        <v>43</v>
      </c>
      <c r="C72" s="5">
        <v>60</v>
      </c>
      <c r="D72" s="5">
        <v>73</v>
      </c>
      <c r="E72" s="6">
        <f t="shared" si="6"/>
        <v>0.21666666666666667</v>
      </c>
    </row>
    <row r="73" spans="2:5" ht="20.100000000000001" customHeight="1" thickBot="1" x14ac:dyDescent="0.25">
      <c r="B73" s="4" t="s">
        <v>46</v>
      </c>
      <c r="C73" s="5">
        <v>3347</v>
      </c>
      <c r="D73" s="5">
        <v>3308</v>
      </c>
      <c r="E73" s="6">
        <f t="shared" si="6"/>
        <v>-1.1652225873916941E-2</v>
      </c>
    </row>
    <row r="74" spans="2:5" ht="20.100000000000001" customHeight="1" thickBot="1" x14ac:dyDescent="0.25">
      <c r="B74" s="4" t="s">
        <v>47</v>
      </c>
      <c r="C74" s="5">
        <v>1863</v>
      </c>
      <c r="D74" s="5">
        <v>1917</v>
      </c>
      <c r="E74" s="6">
        <f t="shared" si="6"/>
        <v>2.8985507246376812E-2</v>
      </c>
    </row>
    <row r="75" spans="2:5" ht="20.100000000000001" customHeight="1" thickBot="1" x14ac:dyDescent="0.25">
      <c r="B75" s="4" t="s">
        <v>48</v>
      </c>
      <c r="C75" s="5">
        <v>173</v>
      </c>
      <c r="D75" s="5">
        <v>183</v>
      </c>
      <c r="E75" s="6">
        <f t="shared" si="6"/>
        <v>5.7803468208092484E-2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7</v>
      </c>
      <c r="D77" s="5">
        <v>6</v>
      </c>
      <c r="E77" s="6">
        <f t="shared" si="6"/>
        <v>-0.14285714285714285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606</v>
      </c>
      <c r="D90" s="5">
        <v>614</v>
      </c>
      <c r="E90" s="6">
        <f>IF(C90&gt;0,(D90-C90)/C90,"-")</f>
        <v>1.3201320132013201E-2</v>
      </c>
    </row>
    <row r="91" spans="2:5" ht="29.25" thickBot="1" x14ac:dyDescent="0.25">
      <c r="B91" s="4" t="s">
        <v>52</v>
      </c>
      <c r="C91" s="5">
        <v>428</v>
      </c>
      <c r="D91" s="5">
        <v>329</v>
      </c>
      <c r="E91" s="6">
        <f t="shared" ref="E91:E93" si="7">IF(C91&gt;0,(D91-C91)/C91,"-")</f>
        <v>-0.23130841121495327</v>
      </c>
    </row>
    <row r="92" spans="2:5" ht="29.25" customHeight="1" thickBot="1" x14ac:dyDescent="0.25">
      <c r="B92" s="4" t="s">
        <v>53</v>
      </c>
      <c r="C92" s="5">
        <v>571</v>
      </c>
      <c r="D92" s="5">
        <v>477</v>
      </c>
      <c r="E92" s="6">
        <f t="shared" si="7"/>
        <v>-0.16462346760070051</v>
      </c>
    </row>
    <row r="93" spans="2:5" ht="29.25" customHeight="1" thickBot="1" x14ac:dyDescent="0.25">
      <c r="B93" s="4" t="s">
        <v>54</v>
      </c>
      <c r="C93" s="6">
        <f>(C90+C91)/(C90+C91+C92)</f>
        <v>0.64423676012461062</v>
      </c>
      <c r="D93" s="6">
        <f>(D90+D91)/(D90+D91+D92)</f>
        <v>0.66408450704225352</v>
      </c>
      <c r="E93" s="6">
        <f t="shared" si="7"/>
        <v>3.0808156482414761E-2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1614</v>
      </c>
      <c r="D100" s="5">
        <v>1561</v>
      </c>
      <c r="E100" s="6">
        <f>IF(C100&gt;0,(D100-C100)/C100,"-")</f>
        <v>-3.2837670384138783E-2</v>
      </c>
    </row>
    <row r="101" spans="2:5" ht="20.100000000000001" customHeight="1" thickBot="1" x14ac:dyDescent="0.25">
      <c r="B101" s="4" t="s">
        <v>41</v>
      </c>
      <c r="C101" s="5">
        <v>599</v>
      </c>
      <c r="D101" s="5">
        <v>507</v>
      </c>
      <c r="E101" s="6">
        <f t="shared" ref="E101:E105" si="8">IF(C101&gt;0,(D101-C101)/C101,"-")</f>
        <v>-0.15358931552587646</v>
      </c>
    </row>
    <row r="102" spans="2:5" ht="20.100000000000001" customHeight="1" thickBot="1" x14ac:dyDescent="0.25">
      <c r="B102" s="4" t="s">
        <v>42</v>
      </c>
      <c r="C102" s="5">
        <v>437</v>
      </c>
      <c r="D102" s="5">
        <v>440</v>
      </c>
      <c r="E102" s="6">
        <f t="shared" si="8"/>
        <v>6.8649885583524023E-3</v>
      </c>
    </row>
    <row r="103" spans="2:5" ht="20.100000000000001" customHeight="1" thickBot="1" x14ac:dyDescent="0.25">
      <c r="B103" s="4" t="s">
        <v>98</v>
      </c>
      <c r="C103" s="6">
        <f>(C101+C102)/C100</f>
        <v>0.64188351920693931</v>
      </c>
      <c r="D103" s="6">
        <f>(D101+D102)/D100</f>
        <v>0.6066623959000641</v>
      </c>
      <c r="E103" s="6">
        <f t="shared" si="8"/>
        <v>-5.4871518356463887E-2</v>
      </c>
    </row>
    <row r="104" spans="2:5" ht="20.100000000000001" customHeight="1" thickBot="1" x14ac:dyDescent="0.25">
      <c r="B104" s="4" t="s">
        <v>39</v>
      </c>
      <c r="C104" s="6">
        <v>0.65179542981501637</v>
      </c>
      <c r="D104" s="6">
        <v>0.55592105263157898</v>
      </c>
      <c r="E104" s="6">
        <f t="shared" si="8"/>
        <v>-0.14709274228978123</v>
      </c>
    </row>
    <row r="105" spans="2:5" ht="20.100000000000001" customHeight="1" thickBot="1" x14ac:dyDescent="0.25">
      <c r="B105" s="4" t="s">
        <v>40</v>
      </c>
      <c r="C105" s="6">
        <v>0.62877697841726621</v>
      </c>
      <c r="D105" s="6">
        <v>0.67796610169491522</v>
      </c>
      <c r="E105" s="6">
        <f t="shared" si="8"/>
        <v>7.8229841368343392E-2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1536</v>
      </c>
      <c r="D112" s="5">
        <v>1632</v>
      </c>
      <c r="E112" s="6">
        <f>IF(C112&gt;0,(D112-C112)/C112,"-")</f>
        <v>6.25E-2</v>
      </c>
    </row>
    <row r="113" spans="2:14" ht="15" thickBot="1" x14ac:dyDescent="0.25">
      <c r="B113" s="4" t="s">
        <v>56</v>
      </c>
      <c r="C113" s="5">
        <v>705</v>
      </c>
      <c r="D113" s="5">
        <v>801</v>
      </c>
      <c r="E113" s="6">
        <f t="shared" ref="E113:E114" si="9">IF(C113&gt;0,(D113-C113)/C113,"-")</f>
        <v>0.13617021276595745</v>
      </c>
    </row>
    <row r="114" spans="2:14" ht="15" thickBot="1" x14ac:dyDescent="0.25">
      <c r="B114" s="4" t="s">
        <v>57</v>
      </c>
      <c r="C114" s="5">
        <v>831</v>
      </c>
      <c r="D114" s="5">
        <v>831</v>
      </c>
      <c r="E114" s="6">
        <f t="shared" si="9"/>
        <v>0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6</v>
      </c>
      <c r="D128" s="10">
        <v>8</v>
      </c>
      <c r="E128" s="10">
        <v>8</v>
      </c>
      <c r="F128" s="10">
        <v>22</v>
      </c>
      <c r="G128" s="10">
        <v>13</v>
      </c>
      <c r="H128" s="10">
        <v>3</v>
      </c>
      <c r="I128" s="10">
        <v>7</v>
      </c>
      <c r="J128" s="10">
        <v>23</v>
      </c>
      <c r="K128" s="6">
        <f>IF(C128=0,"-",(G128-C128)/C128)</f>
        <v>1.1666666666666667</v>
      </c>
      <c r="L128" s="6">
        <f t="shared" ref="L128:N133" si="10">IF(D128=0,"-",(H128-D128)/D128)</f>
        <v>-0.625</v>
      </c>
      <c r="M128" s="6">
        <f t="shared" si="10"/>
        <v>-0.125</v>
      </c>
      <c r="N128" s="6">
        <f t="shared" si="10"/>
        <v>4.5454545454545456E-2</v>
      </c>
    </row>
    <row r="129" spans="2:14" ht="15" thickBot="1" x14ac:dyDescent="0.25">
      <c r="B129" s="4" t="s">
        <v>64</v>
      </c>
      <c r="C129" s="10">
        <v>5</v>
      </c>
      <c r="D129" s="10">
        <v>1</v>
      </c>
      <c r="E129" s="10">
        <v>0</v>
      </c>
      <c r="F129" s="10">
        <v>6</v>
      </c>
      <c r="G129" s="10">
        <v>1</v>
      </c>
      <c r="H129" s="10">
        <v>1</v>
      </c>
      <c r="I129" s="10">
        <v>0</v>
      </c>
      <c r="J129" s="10">
        <v>2</v>
      </c>
      <c r="K129" s="6">
        <f t="shared" ref="K129:K133" si="11">IF(C129=0,"-",(G129-C129)/C129)</f>
        <v>-0.8</v>
      </c>
      <c r="L129" s="6">
        <f t="shared" si="10"/>
        <v>0</v>
      </c>
      <c r="M129" s="6" t="str">
        <f t="shared" si="10"/>
        <v>-</v>
      </c>
      <c r="N129" s="6">
        <f t="shared" si="10"/>
        <v>-0.66666666666666663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6</v>
      </c>
      <c r="D131" s="10">
        <v>0</v>
      </c>
      <c r="E131" s="10">
        <v>0</v>
      </c>
      <c r="F131" s="10">
        <v>6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1"/>
        <v>-1</v>
      </c>
      <c r="L131" s="6" t="str">
        <f t="shared" si="10"/>
        <v>-</v>
      </c>
      <c r="M131" s="6" t="str">
        <f t="shared" si="10"/>
        <v>-</v>
      </c>
      <c r="N131" s="6">
        <f t="shared" si="10"/>
        <v>-1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11</v>
      </c>
      <c r="H132" s="10">
        <v>3</v>
      </c>
      <c r="I132" s="10">
        <v>0</v>
      </c>
      <c r="J132" s="10">
        <v>14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17</v>
      </c>
      <c r="D133" s="10">
        <v>9</v>
      </c>
      <c r="E133" s="10">
        <v>8</v>
      </c>
      <c r="F133" s="10">
        <v>34</v>
      </c>
      <c r="G133" s="10">
        <v>25</v>
      </c>
      <c r="H133" s="10">
        <v>7</v>
      </c>
      <c r="I133" s="10">
        <v>7</v>
      </c>
      <c r="J133" s="10">
        <v>39</v>
      </c>
      <c r="K133" s="6">
        <f t="shared" si="11"/>
        <v>0.47058823529411764</v>
      </c>
      <c r="L133" s="6">
        <f t="shared" si="10"/>
        <v>-0.22222222222222221</v>
      </c>
      <c r="M133" s="6">
        <f t="shared" si="10"/>
        <v>-0.125</v>
      </c>
      <c r="N133" s="6">
        <f t="shared" si="10"/>
        <v>0.14705882352941177</v>
      </c>
    </row>
    <row r="134" spans="2:14" ht="15" thickBot="1" x14ac:dyDescent="0.25">
      <c r="B134" s="4" t="s">
        <v>36</v>
      </c>
      <c r="C134" s="6">
        <f>IF(C128=0,"-",C128/(C128+C129))</f>
        <v>0.54545454545454541</v>
      </c>
      <c r="D134" s="6">
        <f>IF(D128=0,"-",D128/(D128+D129))</f>
        <v>0.88888888888888884</v>
      </c>
      <c r="E134" s="6">
        <f t="shared" ref="E134:J134" si="12">IF(E128=0,"-",E128/(E128+E129))</f>
        <v>1</v>
      </c>
      <c r="F134" s="6">
        <f t="shared" si="12"/>
        <v>0.7857142857142857</v>
      </c>
      <c r="G134" s="6">
        <f t="shared" si="12"/>
        <v>0.9285714285714286</v>
      </c>
      <c r="H134" s="6">
        <f t="shared" si="12"/>
        <v>0.75</v>
      </c>
      <c r="I134" s="6">
        <f t="shared" si="12"/>
        <v>1</v>
      </c>
      <c r="J134" s="6">
        <f t="shared" si="12"/>
        <v>0.92</v>
      </c>
      <c r="K134" s="6">
        <f>IF(OR(C134="-",G134="-"),"-",(G134-C134)/C134)</f>
        <v>0.70238095238095255</v>
      </c>
      <c r="L134" s="6">
        <f t="shared" ref="L134:N135" si="13">IF(OR(D134="-",H134="-"),"-",(H134-D134)/D134)</f>
        <v>-0.15624999999999994</v>
      </c>
      <c r="M134" s="6">
        <f t="shared" si="13"/>
        <v>0</v>
      </c>
      <c r="N134" s="6">
        <f t="shared" si="13"/>
        <v>0.17090909090909098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67</v>
      </c>
      <c r="D143" s="10">
        <v>0</v>
      </c>
      <c r="E143" s="10">
        <v>1</v>
      </c>
      <c r="F143" s="10">
        <v>68</v>
      </c>
      <c r="G143" s="10">
        <v>78</v>
      </c>
      <c r="H143" s="10">
        <v>0</v>
      </c>
      <c r="I143" s="10">
        <v>6</v>
      </c>
      <c r="J143" s="10">
        <v>84</v>
      </c>
      <c r="K143" s="6">
        <f>IF(C143=0,"-",(G143-C143)/C143)</f>
        <v>0.16417910447761194</v>
      </c>
      <c r="L143" s="6" t="str">
        <f t="shared" ref="L143:N147" si="15">IF(D143=0,"-",(H143-D143)/D143)</f>
        <v>-</v>
      </c>
      <c r="M143" s="6">
        <f t="shared" si="15"/>
        <v>5</v>
      </c>
      <c r="N143" s="6">
        <f t="shared" si="15"/>
        <v>0.23529411764705882</v>
      </c>
    </row>
    <row r="144" spans="2:14" ht="15" thickBot="1" x14ac:dyDescent="0.25">
      <c r="B144" s="4" t="s">
        <v>72</v>
      </c>
      <c r="C144" s="10">
        <v>53</v>
      </c>
      <c r="D144" s="10">
        <v>0</v>
      </c>
      <c r="E144" s="10">
        <v>1</v>
      </c>
      <c r="F144" s="10">
        <v>54</v>
      </c>
      <c r="G144" s="10">
        <v>31</v>
      </c>
      <c r="H144" s="10">
        <v>0</v>
      </c>
      <c r="I144" s="10">
        <v>4</v>
      </c>
      <c r="J144" s="10">
        <v>35</v>
      </c>
      <c r="K144" s="6">
        <f t="shared" ref="K144:K147" si="16">IF(C144=0,"-",(G144-C144)/C144)</f>
        <v>-0.41509433962264153</v>
      </c>
      <c r="L144" s="6" t="str">
        <f t="shared" si="15"/>
        <v>-</v>
      </c>
      <c r="M144" s="6">
        <f t="shared" si="15"/>
        <v>3</v>
      </c>
      <c r="N144" s="6">
        <f t="shared" si="15"/>
        <v>-0.35185185185185186</v>
      </c>
    </row>
    <row r="145" spans="2:14" ht="15" thickBot="1" x14ac:dyDescent="0.25">
      <c r="B145" s="4" t="s">
        <v>73</v>
      </c>
      <c r="C145" s="10">
        <v>210</v>
      </c>
      <c r="D145" s="10">
        <v>0</v>
      </c>
      <c r="E145" s="10">
        <v>9</v>
      </c>
      <c r="F145" s="10">
        <v>219</v>
      </c>
      <c r="G145" s="10">
        <v>247</v>
      </c>
      <c r="H145" s="10">
        <v>0</v>
      </c>
      <c r="I145" s="10">
        <v>12</v>
      </c>
      <c r="J145" s="10">
        <v>259</v>
      </c>
      <c r="K145" s="6">
        <f t="shared" si="16"/>
        <v>0.1761904761904762</v>
      </c>
      <c r="L145" s="6" t="str">
        <f t="shared" si="15"/>
        <v>-</v>
      </c>
      <c r="M145" s="6">
        <f t="shared" si="15"/>
        <v>0.33333333333333331</v>
      </c>
      <c r="N145" s="6">
        <f t="shared" si="15"/>
        <v>0.18264840182648401</v>
      </c>
    </row>
    <row r="146" spans="2:14" ht="15" thickBot="1" x14ac:dyDescent="0.25">
      <c r="B146" s="4" t="s">
        <v>74</v>
      </c>
      <c r="C146" s="10">
        <v>96</v>
      </c>
      <c r="D146" s="10">
        <v>0</v>
      </c>
      <c r="E146" s="10">
        <v>9</v>
      </c>
      <c r="F146" s="10">
        <v>105</v>
      </c>
      <c r="G146" s="10">
        <v>111</v>
      </c>
      <c r="H146" s="10">
        <v>0</v>
      </c>
      <c r="I146" s="10">
        <v>6</v>
      </c>
      <c r="J146" s="10">
        <v>117</v>
      </c>
      <c r="K146" s="6">
        <f t="shared" si="16"/>
        <v>0.15625</v>
      </c>
      <c r="L146" s="6" t="str">
        <f t="shared" si="15"/>
        <v>-</v>
      </c>
      <c r="M146" s="6">
        <f t="shared" si="15"/>
        <v>-0.33333333333333331</v>
      </c>
      <c r="N146" s="6">
        <f t="shared" si="15"/>
        <v>0.11428571428571428</v>
      </c>
    </row>
    <row r="147" spans="2:14" ht="15" thickBot="1" x14ac:dyDescent="0.25">
      <c r="B147" s="4" t="s">
        <v>75</v>
      </c>
      <c r="C147" s="10">
        <v>11</v>
      </c>
      <c r="D147" s="10">
        <v>0</v>
      </c>
      <c r="E147" s="10">
        <v>1</v>
      </c>
      <c r="F147" s="10">
        <v>12</v>
      </c>
      <c r="G147" s="10">
        <v>10</v>
      </c>
      <c r="H147" s="10">
        <v>0</v>
      </c>
      <c r="I147" s="10">
        <v>5</v>
      </c>
      <c r="J147" s="10">
        <v>15</v>
      </c>
      <c r="K147" s="6">
        <f t="shared" si="16"/>
        <v>-9.0909090909090912E-2</v>
      </c>
      <c r="L147" s="6" t="str">
        <f t="shared" si="15"/>
        <v>-</v>
      </c>
      <c r="M147" s="6">
        <f t="shared" si="15"/>
        <v>4</v>
      </c>
      <c r="N147" s="6">
        <f t="shared" si="15"/>
        <v>0.25</v>
      </c>
    </row>
    <row r="148" spans="2:14" ht="15" thickBot="1" x14ac:dyDescent="0.25">
      <c r="B148" s="7" t="s">
        <v>68</v>
      </c>
      <c r="C148" s="10">
        <v>437</v>
      </c>
      <c r="D148" s="10">
        <v>0</v>
      </c>
      <c r="E148" s="10">
        <v>21</v>
      </c>
      <c r="F148" s="10">
        <v>458</v>
      </c>
      <c r="G148" s="10">
        <v>477</v>
      </c>
      <c r="H148" s="10">
        <v>0</v>
      </c>
      <c r="I148" s="10">
        <v>33</v>
      </c>
      <c r="J148" s="10">
        <v>510</v>
      </c>
      <c r="K148" s="6">
        <f t="shared" ref="K148" si="17">IF(C148=0,"-",(G148-C148)/C148)</f>
        <v>9.1533180778032033E-2</v>
      </c>
      <c r="L148" s="6" t="str">
        <f t="shared" ref="L148" si="18">IF(D148=0,"-",(H148-D148)/D148)</f>
        <v>-</v>
      </c>
      <c r="M148" s="6">
        <f t="shared" ref="M148" si="19">IF(E148=0,"-",(I148-E148)/E148)</f>
        <v>0.5714285714285714</v>
      </c>
      <c r="N148" s="6">
        <f t="shared" ref="N148" si="20">IF(F148=0,"-",(J148-F148)/F148)</f>
        <v>0.11353711790393013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0.24187725631768953</v>
      </c>
      <c r="D149" s="6" t="str">
        <f t="shared" si="21"/>
        <v>-</v>
      </c>
      <c r="E149" s="6">
        <f t="shared" si="21"/>
        <v>0.1</v>
      </c>
      <c r="F149" s="6">
        <f t="shared" si="21"/>
        <v>0.23693379790940766</v>
      </c>
      <c r="G149" s="6">
        <f t="shared" si="21"/>
        <v>0.24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0.24489795918367346</v>
      </c>
      <c r="K149" s="6">
        <f>IF(OR(C149="-",G149="-"),"-",(G149-C149)/C149)</f>
        <v>-7.761194029850765E-3</v>
      </c>
      <c r="L149" s="6" t="str">
        <f t="shared" ref="L149:N150" si="22">IF(OR(D149="-",H149="-"),"-",(H149-D149)/D149)</f>
        <v>-</v>
      </c>
      <c r="M149" s="6">
        <f t="shared" si="22"/>
        <v>2.333333333333333</v>
      </c>
      <c r="N149" s="6">
        <f t="shared" si="22"/>
        <v>3.3613445378151252E-2</v>
      </c>
    </row>
    <row r="150" spans="2:14" ht="29.25" thickBot="1" x14ac:dyDescent="0.25">
      <c r="B150" s="7" t="s">
        <v>77</v>
      </c>
      <c r="C150" s="6">
        <f t="shared" si="21"/>
        <v>0.35570469798657717</v>
      </c>
      <c r="D150" s="6" t="str">
        <f t="shared" si="21"/>
        <v>-</v>
      </c>
      <c r="E150" s="6">
        <f t="shared" si="21"/>
        <v>0.1</v>
      </c>
      <c r="F150" s="6">
        <f t="shared" si="21"/>
        <v>0.33962264150943394</v>
      </c>
      <c r="G150" s="6">
        <f t="shared" si="21"/>
        <v>0.21830985915492956</v>
      </c>
      <c r="H150" s="6" t="str">
        <f t="shared" si="21"/>
        <v>-</v>
      </c>
      <c r="I150" s="6">
        <f t="shared" si="21"/>
        <v>0.4</v>
      </c>
      <c r="J150" s="6">
        <f t="shared" si="21"/>
        <v>0.23026315789473684</v>
      </c>
      <c r="K150" s="6">
        <f>IF(OR(C150="-",G150="-"),"-",(G150-C150)/C150)</f>
        <v>-0.38626096199840554</v>
      </c>
      <c r="L150" s="6" t="str">
        <f t="shared" si="22"/>
        <v>-</v>
      </c>
      <c r="M150" s="6">
        <f t="shared" si="22"/>
        <v>3.0000000000000004</v>
      </c>
      <c r="N150" s="6">
        <f t="shared" si="22"/>
        <v>-0.32200292397660818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306</v>
      </c>
      <c r="D157" s="19">
        <v>358</v>
      </c>
      <c r="E157" s="18">
        <f>IF(C157=0,"-",(D157-C157)/C157)</f>
        <v>0.16993464052287582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119</v>
      </c>
      <c r="D158" s="19">
        <v>104</v>
      </c>
      <c r="E158" s="18">
        <f t="shared" ref="E158:E159" si="23">IF(C158=0,"-",(D158-C158)/C158)</f>
        <v>-0.12605042016806722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9</v>
      </c>
      <c r="D159" s="19">
        <v>7</v>
      </c>
      <c r="E159" s="18">
        <f t="shared" si="23"/>
        <v>-0.22222222222222221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0.70506912442396308</v>
      </c>
      <c r="D160" s="18">
        <f>IF(D157=0,"-",D157/(D157+D158+D159))</f>
        <v>0.76332622601279321</v>
      </c>
      <c r="E160" s="18">
        <f>IF(OR(C160="-",D160="-"),"-",(D160-C160)/C160)</f>
        <v>8.2626085259974766E-2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28</v>
      </c>
      <c r="D166" s="5">
        <v>25</v>
      </c>
      <c r="E166" s="6">
        <f>IF(C166=0,"-",(D166-C166)/C166)</f>
        <v>-0.10714285714285714</v>
      </c>
    </row>
    <row r="167" spans="2:14" ht="20.100000000000001" customHeight="1" thickBot="1" x14ac:dyDescent="0.25">
      <c r="B167" s="4" t="s">
        <v>41</v>
      </c>
      <c r="C167" s="5">
        <v>15</v>
      </c>
      <c r="D167" s="5">
        <v>9</v>
      </c>
      <c r="E167" s="6">
        <f t="shared" ref="E167:E168" si="24">IF(C167=0,"-",(D167-C167)/C167)</f>
        <v>-0.4</v>
      </c>
    </row>
    <row r="168" spans="2:14" ht="20.100000000000001" customHeight="1" thickBot="1" x14ac:dyDescent="0.25">
      <c r="B168" s="4" t="s">
        <v>42</v>
      </c>
      <c r="C168" s="5">
        <v>7</v>
      </c>
      <c r="D168" s="5">
        <v>14</v>
      </c>
      <c r="E168" s="6">
        <f t="shared" si="24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0.7857142857142857</v>
      </c>
      <c r="D169" s="6">
        <f>IF(D166=0,"-",(D167+D168)/D166)</f>
        <v>0.92</v>
      </c>
      <c r="E169" s="6">
        <f t="shared" ref="E169:E171" si="25">IF(OR(C169="-",D169="-"),"-",(D169-C169)/C169)</f>
        <v>0.17090909090909098</v>
      </c>
    </row>
    <row r="170" spans="2:14" ht="20.100000000000001" customHeight="1" thickBot="1" x14ac:dyDescent="0.25">
      <c r="B170" s="4" t="s">
        <v>39</v>
      </c>
      <c r="C170" s="6">
        <v>0.78947368421052633</v>
      </c>
      <c r="D170" s="6">
        <v>0.9</v>
      </c>
      <c r="E170" s="6">
        <f t="shared" si="25"/>
        <v>0.14000000000000001</v>
      </c>
    </row>
    <row r="171" spans="2:14" ht="20.100000000000001" customHeight="1" thickBot="1" x14ac:dyDescent="0.25">
      <c r="B171" s="4" t="s">
        <v>40</v>
      </c>
      <c r="C171" s="6">
        <v>0.77777777777777779</v>
      </c>
      <c r="D171" s="6">
        <v>0.93333333333333335</v>
      </c>
      <c r="E171" s="6">
        <f t="shared" si="25"/>
        <v>0.2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97</v>
      </c>
      <c r="D178" s="5">
        <v>117</v>
      </c>
      <c r="E178" s="6">
        <f>IF(C178=0,"-",(D178-C178)/C178)</f>
        <v>0.20618556701030927</v>
      </c>
      <c r="H178" s="13"/>
    </row>
    <row r="179" spans="2:8" ht="15" thickBot="1" x14ac:dyDescent="0.25">
      <c r="B179" s="4" t="s">
        <v>43</v>
      </c>
      <c r="C179" s="5">
        <v>85</v>
      </c>
      <c r="D179" s="5">
        <v>96</v>
      </c>
      <c r="E179" s="6">
        <f t="shared" ref="E179:E185" si="26">IF(C179=0,"-",(D179-C179)/C179)</f>
        <v>0.12941176470588237</v>
      </c>
      <c r="H179" s="13"/>
    </row>
    <row r="180" spans="2:8" ht="15" thickBot="1" x14ac:dyDescent="0.25">
      <c r="B180" s="4" t="s">
        <v>47</v>
      </c>
      <c r="C180" s="5">
        <v>7</v>
      </c>
      <c r="D180" s="5">
        <v>11</v>
      </c>
      <c r="E180" s="6">
        <f t="shared" si="26"/>
        <v>0.5714285714285714</v>
      </c>
      <c r="H180" s="13"/>
    </row>
    <row r="181" spans="2:8" ht="15" thickBot="1" x14ac:dyDescent="0.25">
      <c r="B181" s="4" t="s">
        <v>78</v>
      </c>
      <c r="C181" s="5">
        <v>5</v>
      </c>
      <c r="D181" s="5">
        <v>10</v>
      </c>
      <c r="E181" s="6">
        <f t="shared" si="26"/>
        <v>1</v>
      </c>
      <c r="H181" s="13"/>
    </row>
    <row r="182" spans="2:8" ht="15" thickBot="1" x14ac:dyDescent="0.25">
      <c r="B182" s="15" t="s">
        <v>79</v>
      </c>
      <c r="C182" s="5">
        <v>507</v>
      </c>
      <c r="D182" s="5">
        <v>430</v>
      </c>
      <c r="E182" s="6">
        <f t="shared" si="26"/>
        <v>-0.15187376725838264</v>
      </c>
      <c r="H182" s="13"/>
    </row>
    <row r="183" spans="2:8" ht="15" thickBot="1" x14ac:dyDescent="0.25">
      <c r="B183" s="4" t="s">
        <v>47</v>
      </c>
      <c r="C183" s="5">
        <v>474</v>
      </c>
      <c r="D183" s="5">
        <v>399</v>
      </c>
      <c r="E183" s="6">
        <f t="shared" si="26"/>
        <v>-0.15822784810126583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33</v>
      </c>
      <c r="D185" s="5">
        <v>31</v>
      </c>
      <c r="E185" s="6">
        <f t="shared" si="26"/>
        <v>-6.0606060606060608E-2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9</v>
      </c>
      <c r="D197" s="5">
        <v>10</v>
      </c>
      <c r="E197" s="6">
        <f t="shared" ref="E197:E200" si="27">IF(C197=0,"-",(D197-C197)/C197)</f>
        <v>0.1111111111111111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10</v>
      </c>
      <c r="D199" s="5">
        <v>10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7</v>
      </c>
      <c r="D200" s="5">
        <v>8</v>
      </c>
      <c r="E200" s="6">
        <f t="shared" si="27"/>
        <v>0.14285714285714285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9</v>
      </c>
      <c r="D208" s="5">
        <v>10</v>
      </c>
      <c r="E208" s="6">
        <f t="shared" si="28"/>
        <v>0.1111111111111111</v>
      </c>
    </row>
    <row r="209" spans="2:5" ht="20.100000000000001" customHeight="1" thickBot="1" x14ac:dyDescent="0.25">
      <c r="B209" s="17" t="s">
        <v>86</v>
      </c>
      <c r="C209" s="5">
        <v>8</v>
      </c>
      <c r="D209" s="5">
        <v>8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11</v>
      </c>
      <c r="D221" s="5">
        <v>12</v>
      </c>
      <c r="E221" s="6">
        <f t="shared" ref="E221:E223" si="30">IF(C221=0,"-",(D221-C221)/C221)</f>
        <v>9.0909090909090912E-2</v>
      </c>
    </row>
    <row r="222" spans="2:5" ht="15" thickBot="1" x14ac:dyDescent="0.25">
      <c r="B222" s="16" t="s">
        <v>92</v>
      </c>
      <c r="C222" s="5">
        <v>12</v>
      </c>
      <c r="D222" s="5">
        <v>10</v>
      </c>
      <c r="E222" s="6">
        <f t="shared" si="30"/>
        <v>-0.16666666666666666</v>
      </c>
    </row>
    <row r="223" spans="2:5" ht="15" thickBot="1" x14ac:dyDescent="0.25">
      <c r="B223" s="16" t="s">
        <v>93</v>
      </c>
      <c r="C223" s="5">
        <v>38</v>
      </c>
      <c r="D223" s="5">
        <v>43</v>
      </c>
      <c r="E223" s="6">
        <f t="shared" si="30"/>
        <v>0.13157894736842105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7240</v>
      </c>
      <c r="D14" s="5">
        <v>6982</v>
      </c>
      <c r="E14" s="6">
        <f>IF(C14&gt;0,(D14-C14)/C14)</f>
        <v>-3.56353591160221E-2</v>
      </c>
    </row>
    <row r="15" spans="1:5" ht="20.100000000000001" customHeight="1" thickBot="1" x14ac:dyDescent="0.25">
      <c r="B15" s="4" t="s">
        <v>17</v>
      </c>
      <c r="C15" s="5">
        <v>6574</v>
      </c>
      <c r="D15" s="5">
        <v>6497</v>
      </c>
      <c r="E15" s="6">
        <f t="shared" ref="E15:E25" si="0">IF(C15&gt;0,(D15-C15)/C15)</f>
        <v>-1.1712808031639793E-2</v>
      </c>
    </row>
    <row r="16" spans="1:5" ht="20.100000000000001" customHeight="1" thickBot="1" x14ac:dyDescent="0.25">
      <c r="B16" s="4" t="s">
        <v>18</v>
      </c>
      <c r="C16" s="5">
        <v>4146</v>
      </c>
      <c r="D16" s="5">
        <v>3793</v>
      </c>
      <c r="E16" s="6">
        <f t="shared" si="0"/>
        <v>-8.5142305836951274E-2</v>
      </c>
    </row>
    <row r="17" spans="2:5" ht="20.100000000000001" customHeight="1" thickBot="1" x14ac:dyDescent="0.25">
      <c r="B17" s="4" t="s">
        <v>19</v>
      </c>
      <c r="C17" s="5">
        <v>2428</v>
      </c>
      <c r="D17" s="5">
        <v>2704</v>
      </c>
      <c r="E17" s="6">
        <f t="shared" si="0"/>
        <v>0.11367380560131796</v>
      </c>
    </row>
    <row r="18" spans="2:5" ht="20.100000000000001" customHeight="1" thickBot="1" x14ac:dyDescent="0.25">
      <c r="B18" s="4" t="s">
        <v>100</v>
      </c>
      <c r="C18" s="5">
        <v>8</v>
      </c>
      <c r="D18" s="5">
        <v>6</v>
      </c>
      <c r="E18" s="6">
        <f>IF(C18=0,"-",(D18-C18)/C18)</f>
        <v>-0.25</v>
      </c>
    </row>
    <row r="19" spans="2:5" ht="20.100000000000001" customHeight="1" thickBot="1" x14ac:dyDescent="0.25">
      <c r="B19" s="4" t="s">
        <v>101</v>
      </c>
      <c r="C19" s="5">
        <v>7</v>
      </c>
      <c r="D19" s="5">
        <v>5</v>
      </c>
      <c r="E19" s="6">
        <f>IF(C19=0,"-",(D19-C19)/C19)</f>
        <v>-0.2857142857142857</v>
      </c>
    </row>
    <row r="20" spans="2:5" ht="20.100000000000001" customHeight="1" thickBot="1" x14ac:dyDescent="0.25">
      <c r="B20" s="4" t="s">
        <v>20</v>
      </c>
      <c r="C20" s="6">
        <f>C17/C15</f>
        <v>0.36933373897170674</v>
      </c>
      <c r="D20" s="6">
        <f>D17/D15</f>
        <v>0.41619208865630292</v>
      </c>
      <c r="E20" s="6">
        <f t="shared" si="0"/>
        <v>0.12687264861059938</v>
      </c>
    </row>
    <row r="21" spans="2:5" ht="30" customHeight="1" thickBot="1" x14ac:dyDescent="0.25">
      <c r="B21" s="4" t="s">
        <v>23</v>
      </c>
      <c r="C21" s="5">
        <v>899</v>
      </c>
      <c r="D21" s="5">
        <v>1035</v>
      </c>
      <c r="E21" s="6">
        <f t="shared" si="0"/>
        <v>0.15127919911012236</v>
      </c>
    </row>
    <row r="22" spans="2:5" ht="20.100000000000001" customHeight="1" thickBot="1" x14ac:dyDescent="0.25">
      <c r="B22" s="4" t="s">
        <v>24</v>
      </c>
      <c r="C22" s="5">
        <v>519</v>
      </c>
      <c r="D22" s="5">
        <v>543</v>
      </c>
      <c r="E22" s="6">
        <f t="shared" si="0"/>
        <v>4.6242774566473986E-2</v>
      </c>
    </row>
    <row r="23" spans="2:5" ht="20.100000000000001" customHeight="1" thickBot="1" x14ac:dyDescent="0.25">
      <c r="B23" s="4" t="s">
        <v>25</v>
      </c>
      <c r="C23" s="5">
        <v>380</v>
      </c>
      <c r="D23" s="5">
        <v>492</v>
      </c>
      <c r="E23" s="6">
        <f t="shared" si="0"/>
        <v>0.29473684210526313</v>
      </c>
    </row>
    <row r="24" spans="2:5" ht="20.100000000000001" customHeight="1" thickBot="1" x14ac:dyDescent="0.25">
      <c r="B24" s="4" t="s">
        <v>21</v>
      </c>
      <c r="C24" s="6">
        <f>C23/C21</f>
        <v>0.42269187986651835</v>
      </c>
      <c r="D24" s="6">
        <f t="shared" ref="D24" si="1">D23/D21</f>
        <v>0.47536231884057972</v>
      </c>
      <c r="E24" s="6">
        <f t="shared" si="0"/>
        <v>0.12460717009916099</v>
      </c>
    </row>
    <row r="25" spans="2:5" ht="20.100000000000001" customHeight="1" thickBot="1" x14ac:dyDescent="0.25">
      <c r="B25" s="7" t="s">
        <v>26</v>
      </c>
      <c r="C25" s="6">
        <v>0.2431722924148666</v>
      </c>
      <c r="D25" s="6">
        <v>0.24032406203519746</v>
      </c>
      <c r="E25" s="6">
        <f t="shared" si="0"/>
        <v>-1.1712808031639904E-2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1458</v>
      </c>
      <c r="D34" s="5">
        <v>1250</v>
      </c>
      <c r="E34" s="6">
        <f>IF(C34&gt;0,(D34-C34)/C34,"-")</f>
        <v>-0.14266117969821673</v>
      </c>
    </row>
    <row r="35" spans="2:5" ht="20.100000000000001" customHeight="1" thickBot="1" x14ac:dyDescent="0.25">
      <c r="B35" s="4" t="s">
        <v>29</v>
      </c>
      <c r="C35" s="5">
        <v>13</v>
      </c>
      <c r="D35" s="5">
        <v>2</v>
      </c>
      <c r="E35" s="6">
        <f t="shared" ref="E35:E37" si="2">IF(C35&gt;0,(D35-C35)/C35,"-")</f>
        <v>-0.84615384615384615</v>
      </c>
    </row>
    <row r="36" spans="2:5" ht="20.100000000000001" customHeight="1" thickBot="1" x14ac:dyDescent="0.25">
      <c r="B36" s="4" t="s">
        <v>28</v>
      </c>
      <c r="C36" s="5">
        <v>1169</v>
      </c>
      <c r="D36" s="5">
        <v>928</v>
      </c>
      <c r="E36" s="6">
        <f t="shared" si="2"/>
        <v>-0.20615911035072712</v>
      </c>
    </row>
    <row r="37" spans="2:5" ht="20.100000000000001" customHeight="1" thickBot="1" x14ac:dyDescent="0.25">
      <c r="B37" s="4" t="s">
        <v>30</v>
      </c>
      <c r="C37" s="5">
        <v>276</v>
      </c>
      <c r="D37" s="5">
        <v>320</v>
      </c>
      <c r="E37" s="6">
        <f t="shared" si="2"/>
        <v>0.15942028985507245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1253</v>
      </c>
      <c r="D44" s="5">
        <v>1209</v>
      </c>
      <c r="E44" s="6">
        <f>IF(C44&gt;0,(D44-C44)/C44,"-")</f>
        <v>-3.5115722266560255E-2</v>
      </c>
    </row>
    <row r="45" spans="2:5" ht="20.100000000000001" customHeight="1" thickBot="1" x14ac:dyDescent="0.25">
      <c r="B45" s="4" t="s">
        <v>34</v>
      </c>
      <c r="C45" s="5">
        <v>89</v>
      </c>
      <c r="D45" s="5">
        <v>88</v>
      </c>
      <c r="E45" s="6">
        <f t="shared" ref="E45:E51" si="3">IF(C45&gt;0,(D45-C45)/C45,"-")</f>
        <v>-1.1235955056179775E-2</v>
      </c>
    </row>
    <row r="46" spans="2:5" ht="20.100000000000001" customHeight="1" thickBot="1" x14ac:dyDescent="0.25">
      <c r="B46" s="4" t="s">
        <v>31</v>
      </c>
      <c r="C46" s="5">
        <v>128</v>
      </c>
      <c r="D46" s="5">
        <v>116</v>
      </c>
      <c r="E46" s="6">
        <f t="shared" si="3"/>
        <v>-9.375E-2</v>
      </c>
    </row>
    <row r="47" spans="2:5" ht="20.100000000000001" customHeight="1" thickBot="1" x14ac:dyDescent="0.25">
      <c r="B47" s="4" t="s">
        <v>32</v>
      </c>
      <c r="C47" s="5">
        <v>1934</v>
      </c>
      <c r="D47" s="5">
        <v>1942</v>
      </c>
      <c r="E47" s="6">
        <f t="shared" si="3"/>
        <v>4.1365046535677356E-3</v>
      </c>
    </row>
    <row r="48" spans="2:5" ht="20.100000000000001" customHeight="1" thickBot="1" x14ac:dyDescent="0.25">
      <c r="B48" s="4" t="s">
        <v>35</v>
      </c>
      <c r="C48" s="5">
        <v>1364</v>
      </c>
      <c r="D48" s="5">
        <v>1153</v>
      </c>
      <c r="E48" s="6">
        <f t="shared" si="3"/>
        <v>-0.15469208211143695</v>
      </c>
    </row>
    <row r="49" spans="2:5" ht="20.100000000000001" customHeight="1" thickBot="1" x14ac:dyDescent="0.25">
      <c r="B49" s="4" t="s">
        <v>67</v>
      </c>
      <c r="C49" s="5">
        <v>1721</v>
      </c>
      <c r="D49" s="5">
        <v>1543</v>
      </c>
      <c r="E49" s="6">
        <f t="shared" si="3"/>
        <v>-0.10342823939570017</v>
      </c>
    </row>
    <row r="50" spans="2:5" ht="20.100000000000001" customHeight="1" collapsed="1" thickBot="1" x14ac:dyDescent="0.25">
      <c r="B50" s="4" t="s">
        <v>36</v>
      </c>
      <c r="C50" s="6">
        <f>C44/(C44+C45)</f>
        <v>0.93368107302533532</v>
      </c>
      <c r="D50" s="6">
        <f>D44/(D44+D45)</f>
        <v>0.93215111796453354</v>
      </c>
      <c r="E50" s="6">
        <f t="shared" si="3"/>
        <v>-1.6386270483607251E-3</v>
      </c>
    </row>
    <row r="51" spans="2:5" ht="20.100000000000001" customHeight="1" thickBot="1" x14ac:dyDescent="0.25">
      <c r="B51" s="4" t="s">
        <v>37</v>
      </c>
      <c r="C51" s="6">
        <f>C47/(C46+C47)</f>
        <v>0.93792434529582924</v>
      </c>
      <c r="D51" s="6">
        <f t="shared" ref="D51" si="4">D47/(D46+D47)</f>
        <v>0.94363459669582117</v>
      </c>
      <c r="E51" s="6">
        <f t="shared" si="3"/>
        <v>6.0881791038176611E-3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1344</v>
      </c>
      <c r="D58" s="5">
        <v>1297</v>
      </c>
      <c r="E58" s="6">
        <f>IF(C58&gt;0,(D58-C58)/C58,"-")</f>
        <v>-3.4970238095238096E-2</v>
      </c>
    </row>
    <row r="59" spans="2:5" ht="20.100000000000001" customHeight="1" thickBot="1" x14ac:dyDescent="0.25">
      <c r="B59" s="4" t="s">
        <v>41</v>
      </c>
      <c r="C59" s="5">
        <v>773</v>
      </c>
      <c r="D59" s="5">
        <v>728</v>
      </c>
      <c r="E59" s="6">
        <f t="shared" ref="E59:E63" si="5">IF(C59&gt;0,(D59-C59)/C59,"-")</f>
        <v>-5.8214747736093142E-2</v>
      </c>
    </row>
    <row r="60" spans="2:5" ht="20.100000000000001" customHeight="1" thickBot="1" x14ac:dyDescent="0.25">
      <c r="B60" s="4" t="s">
        <v>42</v>
      </c>
      <c r="C60" s="5">
        <v>481</v>
      </c>
      <c r="D60" s="5">
        <v>481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0.9330357142857143</v>
      </c>
      <c r="D61" s="6">
        <f>(D59+D60)/D58</f>
        <v>0.93215111796453354</v>
      </c>
      <c r="E61" s="6">
        <f t="shared" si="5"/>
        <v>-9.4808409542818713E-4</v>
      </c>
    </row>
    <row r="62" spans="2:5" ht="20.100000000000001" customHeight="1" thickBot="1" x14ac:dyDescent="0.25">
      <c r="B62" s="4" t="s">
        <v>39</v>
      </c>
      <c r="C62" s="6">
        <v>0.92023809523809519</v>
      </c>
      <c r="D62" s="6">
        <v>0.93573264781491006</v>
      </c>
      <c r="E62" s="6">
        <f t="shared" si="5"/>
        <v>1.6837547431467644E-2</v>
      </c>
    </row>
    <row r="63" spans="2:5" ht="20.100000000000001" customHeight="1" thickBot="1" x14ac:dyDescent="0.25">
      <c r="B63" s="4" t="s">
        <v>40</v>
      </c>
      <c r="C63" s="6">
        <v>0.95436507936507942</v>
      </c>
      <c r="D63" s="6">
        <v>0.92678227360308285</v>
      </c>
      <c r="E63" s="6">
        <f t="shared" si="5"/>
        <v>-2.8901734104046294E-2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8515</v>
      </c>
      <c r="D70" s="5">
        <v>7978</v>
      </c>
      <c r="E70" s="6">
        <f>IF(C70&gt;0,(D70-C70)/C70,"-")</f>
        <v>-6.306517909571345E-2</v>
      </c>
    </row>
    <row r="71" spans="2:5" ht="20.100000000000001" customHeight="1" thickBot="1" x14ac:dyDescent="0.25">
      <c r="B71" s="4" t="s">
        <v>45</v>
      </c>
      <c r="C71" s="5">
        <v>2373</v>
      </c>
      <c r="D71" s="5">
        <v>2244</v>
      </c>
      <c r="E71" s="6">
        <f t="shared" ref="E71:E77" si="6">IF(C71&gt;0,(D71-C71)/C71,"-")</f>
        <v>-5.4361567635903919E-2</v>
      </c>
    </row>
    <row r="72" spans="2:5" ht="20.100000000000001" customHeight="1" thickBot="1" x14ac:dyDescent="0.25">
      <c r="B72" s="4" t="s">
        <v>43</v>
      </c>
      <c r="C72" s="5">
        <v>23</v>
      </c>
      <c r="D72" s="5">
        <v>21</v>
      </c>
      <c r="E72" s="6">
        <f t="shared" si="6"/>
        <v>-8.6956521739130432E-2</v>
      </c>
    </row>
    <row r="73" spans="2:5" ht="20.100000000000001" customHeight="1" thickBot="1" x14ac:dyDescent="0.25">
      <c r="B73" s="4" t="s">
        <v>46</v>
      </c>
      <c r="C73" s="5">
        <v>4444</v>
      </c>
      <c r="D73" s="5">
        <v>4220</v>
      </c>
      <c r="E73" s="6">
        <f t="shared" si="6"/>
        <v>-5.0405040504050404E-2</v>
      </c>
    </row>
    <row r="74" spans="2:5" ht="20.100000000000001" customHeight="1" thickBot="1" x14ac:dyDescent="0.25">
      <c r="B74" s="4" t="s">
        <v>47</v>
      </c>
      <c r="C74" s="5">
        <v>1302</v>
      </c>
      <c r="D74" s="5">
        <v>1187</v>
      </c>
      <c r="E74" s="6">
        <f t="shared" si="6"/>
        <v>-8.8325652841781871E-2</v>
      </c>
    </row>
    <row r="75" spans="2:5" ht="20.100000000000001" customHeight="1" thickBot="1" x14ac:dyDescent="0.25">
      <c r="B75" s="4" t="s">
        <v>48</v>
      </c>
      <c r="C75" s="5">
        <v>358</v>
      </c>
      <c r="D75" s="5">
        <v>303</v>
      </c>
      <c r="E75" s="6">
        <f t="shared" si="6"/>
        <v>-0.15363128491620112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15</v>
      </c>
      <c r="D77" s="5">
        <v>3</v>
      </c>
      <c r="E77" s="6">
        <f t="shared" si="6"/>
        <v>-0.8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483</v>
      </c>
      <c r="D90" s="5">
        <v>486</v>
      </c>
      <c r="E90" s="6">
        <f>IF(C90&gt;0,(D90-C90)/C90,"-")</f>
        <v>6.2111801242236021E-3</v>
      </c>
    </row>
    <row r="91" spans="2:5" ht="29.25" thickBot="1" x14ac:dyDescent="0.25">
      <c r="B91" s="4" t="s">
        <v>52</v>
      </c>
      <c r="C91" s="5">
        <v>307</v>
      </c>
      <c r="D91" s="5">
        <v>261</v>
      </c>
      <c r="E91" s="6">
        <f t="shared" ref="E91:E93" si="7">IF(C91&gt;0,(D91-C91)/C91,"-")</f>
        <v>-0.14983713355048861</v>
      </c>
    </row>
    <row r="92" spans="2:5" ht="29.25" customHeight="1" thickBot="1" x14ac:dyDescent="0.25">
      <c r="B92" s="4" t="s">
        <v>53</v>
      </c>
      <c r="C92" s="5">
        <v>360</v>
      </c>
      <c r="D92" s="5">
        <v>263</v>
      </c>
      <c r="E92" s="6">
        <f t="shared" si="7"/>
        <v>-0.26944444444444443</v>
      </c>
    </row>
    <row r="93" spans="2:5" ht="29.25" customHeight="1" thickBot="1" x14ac:dyDescent="0.25">
      <c r="B93" s="4" t="s">
        <v>54</v>
      </c>
      <c r="C93" s="6">
        <f>(C90+C91)/(C90+C91+C92)</f>
        <v>0.68695652173913047</v>
      </c>
      <c r="D93" s="6">
        <f>(D90+D91)/(D90+D91+D92)</f>
        <v>0.73960396039603959</v>
      </c>
      <c r="E93" s="6">
        <f t="shared" si="7"/>
        <v>7.663867652588037E-2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1151</v>
      </c>
      <c r="D100" s="5">
        <v>1010</v>
      </c>
      <c r="E100" s="6">
        <f>IF(C100&gt;0,(D100-C100)/C100,"-")</f>
        <v>-0.12250217202432667</v>
      </c>
    </row>
    <row r="101" spans="2:5" ht="20.100000000000001" customHeight="1" thickBot="1" x14ac:dyDescent="0.25">
      <c r="B101" s="4" t="s">
        <v>41</v>
      </c>
      <c r="C101" s="5">
        <v>543</v>
      </c>
      <c r="D101" s="5">
        <v>485</v>
      </c>
      <c r="E101" s="6">
        <f t="shared" ref="E101:E105" si="8">IF(C101&gt;0,(D101-C101)/C101,"-")</f>
        <v>-0.10681399631675875</v>
      </c>
    </row>
    <row r="102" spans="2:5" ht="20.100000000000001" customHeight="1" thickBot="1" x14ac:dyDescent="0.25">
      <c r="B102" s="4" t="s">
        <v>42</v>
      </c>
      <c r="C102" s="5">
        <v>247</v>
      </c>
      <c r="D102" s="5">
        <v>262</v>
      </c>
      <c r="E102" s="6">
        <f t="shared" si="8"/>
        <v>6.0728744939271252E-2</v>
      </c>
    </row>
    <row r="103" spans="2:5" ht="20.100000000000001" customHeight="1" thickBot="1" x14ac:dyDescent="0.25">
      <c r="B103" s="4" t="s">
        <v>98</v>
      </c>
      <c r="C103" s="6">
        <f>(C101+C102)/C100</f>
        <v>0.68635968722849694</v>
      </c>
      <c r="D103" s="6">
        <f>(D101+D102)/D100</f>
        <v>0.73960396039603959</v>
      </c>
      <c r="E103" s="6">
        <f t="shared" si="8"/>
        <v>7.7574884070685565E-2</v>
      </c>
    </row>
    <row r="104" spans="2:5" ht="20.100000000000001" customHeight="1" thickBot="1" x14ac:dyDescent="0.25">
      <c r="B104" s="4" t="s">
        <v>39</v>
      </c>
      <c r="C104" s="6">
        <v>0.69171974522292989</v>
      </c>
      <c r="D104" s="6">
        <v>0.72932330827067671</v>
      </c>
      <c r="E104" s="6">
        <f t="shared" si="8"/>
        <v>5.4362425400517958E-2</v>
      </c>
    </row>
    <row r="105" spans="2:5" ht="20.100000000000001" customHeight="1" thickBot="1" x14ac:dyDescent="0.25">
      <c r="B105" s="4" t="s">
        <v>40</v>
      </c>
      <c r="C105" s="6">
        <v>0.67486338797814205</v>
      </c>
      <c r="D105" s="6">
        <v>0.75942028985507248</v>
      </c>
      <c r="E105" s="6">
        <f t="shared" si="8"/>
        <v>0.12529484245731393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1206</v>
      </c>
      <c r="D112" s="5">
        <v>917</v>
      </c>
      <c r="E112" s="6">
        <f>IF(C112&gt;0,(D112-C112)/C112,"-")</f>
        <v>-0.2396351575456053</v>
      </c>
    </row>
    <row r="113" spans="2:14" ht="15" thickBot="1" x14ac:dyDescent="0.25">
      <c r="B113" s="4" t="s">
        <v>56</v>
      </c>
      <c r="C113" s="5">
        <v>703</v>
      </c>
      <c r="D113" s="5">
        <v>613</v>
      </c>
      <c r="E113" s="6">
        <f t="shared" ref="E113:E114" si="9">IF(C113&gt;0,(D113-C113)/C113,"-")</f>
        <v>-0.12802275960170698</v>
      </c>
    </row>
    <row r="114" spans="2:14" ht="15" thickBot="1" x14ac:dyDescent="0.25">
      <c r="B114" s="4" t="s">
        <v>57</v>
      </c>
      <c r="C114" s="5">
        <v>503</v>
      </c>
      <c r="D114" s="5">
        <v>304</v>
      </c>
      <c r="E114" s="6">
        <f t="shared" si="9"/>
        <v>-0.39562624254473161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10</v>
      </c>
      <c r="D128" s="10">
        <v>0</v>
      </c>
      <c r="E128" s="10">
        <v>4</v>
      </c>
      <c r="F128" s="10">
        <v>14</v>
      </c>
      <c r="G128" s="10">
        <v>9</v>
      </c>
      <c r="H128" s="10">
        <v>4</v>
      </c>
      <c r="I128" s="10">
        <v>2</v>
      </c>
      <c r="J128" s="10">
        <v>15</v>
      </c>
      <c r="K128" s="6">
        <f>IF(C128=0,"-",(G128-C128)/C128)</f>
        <v>-0.1</v>
      </c>
      <c r="L128" s="6" t="str">
        <f t="shared" ref="L128:N133" si="10">IF(D128=0,"-",(H128-D128)/D128)</f>
        <v>-</v>
      </c>
      <c r="M128" s="6">
        <f t="shared" si="10"/>
        <v>-0.5</v>
      </c>
      <c r="N128" s="6">
        <f t="shared" si="10"/>
        <v>7.1428571428571425E-2</v>
      </c>
    </row>
    <row r="129" spans="2:14" ht="15" thickBot="1" x14ac:dyDescent="0.25">
      <c r="B129" s="4" t="s">
        <v>64</v>
      </c>
      <c r="C129" s="10">
        <v>3</v>
      </c>
      <c r="D129" s="10">
        <v>0</v>
      </c>
      <c r="E129" s="10">
        <v>0</v>
      </c>
      <c r="F129" s="10">
        <v>3</v>
      </c>
      <c r="G129" s="10">
        <v>4</v>
      </c>
      <c r="H129" s="10">
        <v>0</v>
      </c>
      <c r="I129" s="10">
        <v>0</v>
      </c>
      <c r="J129" s="10">
        <v>4</v>
      </c>
      <c r="K129" s="6">
        <f t="shared" ref="K129:K133" si="11">IF(C129=0,"-",(G129-C129)/C129)</f>
        <v>0.33333333333333331</v>
      </c>
      <c r="L129" s="6" t="str">
        <f t="shared" si="10"/>
        <v>-</v>
      </c>
      <c r="M129" s="6" t="str">
        <f t="shared" si="10"/>
        <v>-</v>
      </c>
      <c r="N129" s="6">
        <f t="shared" si="10"/>
        <v>0.33333333333333331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2</v>
      </c>
      <c r="H131" s="10">
        <v>0</v>
      </c>
      <c r="I131" s="10">
        <v>0</v>
      </c>
      <c r="J131" s="10">
        <v>2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2</v>
      </c>
      <c r="H132" s="10">
        <v>0</v>
      </c>
      <c r="I132" s="10">
        <v>0</v>
      </c>
      <c r="J132" s="10">
        <v>2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13</v>
      </c>
      <c r="D133" s="10">
        <v>0</v>
      </c>
      <c r="E133" s="10">
        <v>4</v>
      </c>
      <c r="F133" s="10">
        <v>17</v>
      </c>
      <c r="G133" s="10">
        <v>17</v>
      </c>
      <c r="H133" s="10">
        <v>4</v>
      </c>
      <c r="I133" s="10">
        <v>2</v>
      </c>
      <c r="J133" s="10">
        <v>23</v>
      </c>
      <c r="K133" s="6">
        <f t="shared" si="11"/>
        <v>0.30769230769230771</v>
      </c>
      <c r="L133" s="6" t="str">
        <f t="shared" si="10"/>
        <v>-</v>
      </c>
      <c r="M133" s="6">
        <f t="shared" si="10"/>
        <v>-0.5</v>
      </c>
      <c r="N133" s="6">
        <f t="shared" si="10"/>
        <v>0.35294117647058826</v>
      </c>
    </row>
    <row r="134" spans="2:14" ht="15" thickBot="1" x14ac:dyDescent="0.25">
      <c r="B134" s="4" t="s">
        <v>36</v>
      </c>
      <c r="C134" s="6">
        <f>IF(C128=0,"-",C128/(C128+C129))</f>
        <v>0.76923076923076927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0.82352941176470584</v>
      </c>
      <c r="G134" s="6">
        <f t="shared" si="12"/>
        <v>0.69230769230769229</v>
      </c>
      <c r="H134" s="6">
        <f t="shared" si="12"/>
        <v>1</v>
      </c>
      <c r="I134" s="6">
        <f t="shared" si="12"/>
        <v>1</v>
      </c>
      <c r="J134" s="6">
        <f t="shared" si="12"/>
        <v>0.78947368421052633</v>
      </c>
      <c r="K134" s="6">
        <f>IF(OR(C134="-",G134="-"),"-",(G134-C134)/C134)</f>
        <v>-0.10000000000000007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-4.1353383458646559E-2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11</v>
      </c>
      <c r="D143" s="10">
        <v>0</v>
      </c>
      <c r="E143" s="10">
        <v>2</v>
      </c>
      <c r="F143" s="10">
        <v>13</v>
      </c>
      <c r="G143" s="10">
        <v>34</v>
      </c>
      <c r="H143" s="10">
        <v>0</v>
      </c>
      <c r="I143" s="10">
        <v>3</v>
      </c>
      <c r="J143" s="10">
        <v>37</v>
      </c>
      <c r="K143" s="6">
        <f>IF(C143=0,"-",(G143-C143)/C143)</f>
        <v>2.0909090909090908</v>
      </c>
      <c r="L143" s="6" t="str">
        <f t="shared" ref="L143:N147" si="15">IF(D143=0,"-",(H143-D143)/D143)</f>
        <v>-</v>
      </c>
      <c r="M143" s="6">
        <f t="shared" si="15"/>
        <v>0.5</v>
      </c>
      <c r="N143" s="6">
        <f t="shared" si="15"/>
        <v>1.8461538461538463</v>
      </c>
    </row>
    <row r="144" spans="2:14" ht="15" thickBot="1" x14ac:dyDescent="0.25">
      <c r="B144" s="4" t="s">
        <v>72</v>
      </c>
      <c r="C144" s="10">
        <v>17</v>
      </c>
      <c r="D144" s="10">
        <v>0</v>
      </c>
      <c r="E144" s="10">
        <v>1</v>
      </c>
      <c r="F144" s="10">
        <v>18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-0.94117647058823528</v>
      </c>
      <c r="L144" s="6" t="str">
        <f t="shared" si="15"/>
        <v>-</v>
      </c>
      <c r="M144" s="6">
        <f t="shared" si="15"/>
        <v>-1</v>
      </c>
      <c r="N144" s="6">
        <f t="shared" si="15"/>
        <v>-0.94444444444444442</v>
      </c>
    </row>
    <row r="145" spans="2:14" ht="15" thickBot="1" x14ac:dyDescent="0.25">
      <c r="B145" s="4" t="s">
        <v>73</v>
      </c>
      <c r="C145" s="10">
        <v>160</v>
      </c>
      <c r="D145" s="10">
        <v>0</v>
      </c>
      <c r="E145" s="10">
        <v>25</v>
      </c>
      <c r="F145" s="10">
        <v>185</v>
      </c>
      <c r="G145" s="10">
        <v>262</v>
      </c>
      <c r="H145" s="10">
        <v>0</v>
      </c>
      <c r="I145" s="10">
        <v>18</v>
      </c>
      <c r="J145" s="10">
        <v>280</v>
      </c>
      <c r="K145" s="6">
        <f t="shared" si="16"/>
        <v>0.63749999999999996</v>
      </c>
      <c r="L145" s="6" t="str">
        <f t="shared" si="15"/>
        <v>-</v>
      </c>
      <c r="M145" s="6">
        <f t="shared" si="15"/>
        <v>-0.28000000000000003</v>
      </c>
      <c r="N145" s="6">
        <f t="shared" si="15"/>
        <v>0.51351351351351349</v>
      </c>
    </row>
    <row r="146" spans="2:14" ht="15" thickBot="1" x14ac:dyDescent="0.25">
      <c r="B146" s="4" t="s">
        <v>74</v>
      </c>
      <c r="C146" s="10">
        <v>42</v>
      </c>
      <c r="D146" s="10">
        <v>0</v>
      </c>
      <c r="E146" s="10">
        <v>23</v>
      </c>
      <c r="F146" s="10">
        <v>65</v>
      </c>
      <c r="G146" s="10">
        <v>53</v>
      </c>
      <c r="H146" s="10">
        <v>0</v>
      </c>
      <c r="I146" s="10">
        <v>16</v>
      </c>
      <c r="J146" s="10">
        <v>69</v>
      </c>
      <c r="K146" s="6">
        <f t="shared" si="16"/>
        <v>0.26190476190476192</v>
      </c>
      <c r="L146" s="6" t="str">
        <f t="shared" si="15"/>
        <v>-</v>
      </c>
      <c r="M146" s="6">
        <f t="shared" si="15"/>
        <v>-0.30434782608695654</v>
      </c>
      <c r="N146" s="6">
        <f t="shared" si="15"/>
        <v>6.1538461538461542E-2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230</v>
      </c>
      <c r="D148" s="10">
        <v>0</v>
      </c>
      <c r="E148" s="10">
        <v>51</v>
      </c>
      <c r="F148" s="10">
        <v>281</v>
      </c>
      <c r="G148" s="10">
        <v>350</v>
      </c>
      <c r="H148" s="10">
        <v>0</v>
      </c>
      <c r="I148" s="10">
        <v>37</v>
      </c>
      <c r="J148" s="10">
        <v>387</v>
      </c>
      <c r="K148" s="6">
        <f t="shared" ref="K148" si="17">IF(C148=0,"-",(G148-C148)/C148)</f>
        <v>0.52173913043478259</v>
      </c>
      <c r="L148" s="6" t="str">
        <f t="shared" ref="L148" si="18">IF(D148=0,"-",(H148-D148)/D148)</f>
        <v>-</v>
      </c>
      <c r="M148" s="6">
        <f t="shared" ref="M148" si="19">IF(E148=0,"-",(I148-E148)/E148)</f>
        <v>-0.27450980392156865</v>
      </c>
      <c r="N148" s="6">
        <f t="shared" ref="N148" si="20">IF(F148=0,"-",(J148-F148)/F148)</f>
        <v>0.37722419928825623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6.4327485380116955E-2</v>
      </c>
      <c r="D149" s="6" t="str">
        <f t="shared" si="21"/>
        <v>-</v>
      </c>
      <c r="E149" s="6">
        <f t="shared" si="21"/>
        <v>7.407407407407407E-2</v>
      </c>
      <c r="F149" s="6">
        <f t="shared" si="21"/>
        <v>6.5656565656565663E-2</v>
      </c>
      <c r="G149" s="6">
        <f t="shared" si="21"/>
        <v>0.11486486486486487</v>
      </c>
      <c r="H149" s="6" t="str">
        <f t="shared" si="21"/>
        <v>-</v>
      </c>
      <c r="I149" s="6">
        <f t="shared" si="21"/>
        <v>0.14285714285714285</v>
      </c>
      <c r="J149" s="6">
        <f t="shared" si="21"/>
        <v>0.1167192429022082</v>
      </c>
      <c r="K149" s="6">
        <f>IF(OR(C149="-",G149="-"),"-",(G149-C149)/C149)</f>
        <v>0.78562653562653584</v>
      </c>
      <c r="L149" s="6" t="str">
        <f t="shared" ref="L149:N150" si="22">IF(OR(D149="-",H149="-"),"-",(H149-D149)/D149)</f>
        <v>-</v>
      </c>
      <c r="M149" s="6">
        <f t="shared" si="22"/>
        <v>0.9285714285714286</v>
      </c>
      <c r="N149" s="6">
        <f t="shared" si="22"/>
        <v>0.77772385343363237</v>
      </c>
    </row>
    <row r="150" spans="2:14" ht="29.25" thickBot="1" x14ac:dyDescent="0.25">
      <c r="B150" s="7" t="s">
        <v>77</v>
      </c>
      <c r="C150" s="6">
        <f t="shared" si="21"/>
        <v>0.28813559322033899</v>
      </c>
      <c r="D150" s="6" t="str">
        <f t="shared" si="21"/>
        <v>-</v>
      </c>
      <c r="E150" s="6">
        <f t="shared" si="21"/>
        <v>4.1666666666666664E-2</v>
      </c>
      <c r="F150" s="6">
        <f t="shared" si="21"/>
        <v>0.21686746987951808</v>
      </c>
      <c r="G150" s="6">
        <f t="shared" si="21"/>
        <v>1.8518518518518517E-2</v>
      </c>
      <c r="H150" s="6" t="str">
        <f t="shared" si="21"/>
        <v>-</v>
      </c>
      <c r="I150" s="6" t="str">
        <f t="shared" si="21"/>
        <v>-</v>
      </c>
      <c r="J150" s="6">
        <f t="shared" si="21"/>
        <v>1.4285714285714285E-2</v>
      </c>
      <c r="K150" s="6">
        <f>IF(OR(C150="-",G150="-"),"-",(G150-C150)/C150)</f>
        <v>-0.93572984749455346</v>
      </c>
      <c r="L150" s="6" t="str">
        <f t="shared" si="22"/>
        <v>-</v>
      </c>
      <c r="M150" s="6" t="str">
        <f t="shared" si="22"/>
        <v>-</v>
      </c>
      <c r="N150" s="6">
        <f t="shared" si="22"/>
        <v>-0.93412698412698414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197</v>
      </c>
      <c r="D157" s="19">
        <v>304</v>
      </c>
      <c r="E157" s="18">
        <f>IF(C157=0,"-",(D157-C157)/C157)</f>
        <v>0.54314720812182737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29</v>
      </c>
      <c r="D158" s="19">
        <v>39</v>
      </c>
      <c r="E158" s="18">
        <f t="shared" ref="E158:E159" si="23">IF(C158=0,"-",(D158-C158)/C158)</f>
        <v>0.34482758620689657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4</v>
      </c>
      <c r="D159" s="19">
        <v>1</v>
      </c>
      <c r="E159" s="18">
        <f t="shared" si="23"/>
        <v>-0.75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0.85652173913043483</v>
      </c>
      <c r="D160" s="18">
        <f>IF(D157=0,"-",D157/(D157+D158+D159))</f>
        <v>0.88372093023255816</v>
      </c>
      <c r="E160" s="18">
        <f>IF(OR(C160="-",D160="-"),"-",(D160-C160)/C160)</f>
        <v>3.1755400779128751E-2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17</v>
      </c>
      <c r="D166" s="5">
        <v>19</v>
      </c>
      <c r="E166" s="6">
        <f>IF(C166=0,"-",(D166-C166)/C166)</f>
        <v>0.11764705882352941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12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8</v>
      </c>
      <c r="D168" s="5">
        <v>3</v>
      </c>
      <c r="E168" s="6">
        <f t="shared" si="24"/>
        <v>-0.625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0.82352941176470584</v>
      </c>
      <c r="D169" s="6">
        <f>IF(D166=0,"-",(D167+D168)/D166)</f>
        <v>0.78947368421052633</v>
      </c>
      <c r="E169" s="6">
        <f t="shared" ref="E169:E171" si="25">IF(OR(C169="-",D169="-"),"-",(D169-C169)/C169)</f>
        <v>-4.1353383458646559E-2</v>
      </c>
    </row>
    <row r="170" spans="2:14" ht="20.100000000000001" customHeight="1" thickBot="1" x14ac:dyDescent="0.25">
      <c r="B170" s="4" t="s">
        <v>39</v>
      </c>
      <c r="C170" s="6">
        <v>0.75</v>
      </c>
      <c r="D170" s="6">
        <v>0.75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0.88888888888888884</v>
      </c>
      <c r="D171" s="6">
        <v>1</v>
      </c>
      <c r="E171" s="6">
        <f t="shared" si="25"/>
        <v>0.12500000000000006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19</v>
      </c>
      <c r="D178" s="5">
        <v>31</v>
      </c>
      <c r="E178" s="6">
        <f>IF(C178=0,"-",(D178-C178)/C178)</f>
        <v>0.63157894736842102</v>
      </c>
      <c r="H178" s="13"/>
    </row>
    <row r="179" spans="2:8" ht="15" thickBot="1" x14ac:dyDescent="0.25">
      <c r="B179" s="4" t="s">
        <v>43</v>
      </c>
      <c r="C179" s="5">
        <v>15</v>
      </c>
      <c r="D179" s="5">
        <v>25</v>
      </c>
      <c r="E179" s="6">
        <f t="shared" ref="E179:E185" si="26">IF(C179=0,"-",(D179-C179)/C179)</f>
        <v>0.66666666666666663</v>
      </c>
      <c r="H179" s="13"/>
    </row>
    <row r="180" spans="2:8" ht="15" thickBot="1" x14ac:dyDescent="0.25">
      <c r="B180" s="4" t="s">
        <v>47</v>
      </c>
      <c r="C180" s="5">
        <v>0</v>
      </c>
      <c r="D180" s="5">
        <v>4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4</v>
      </c>
      <c r="D181" s="5">
        <v>2</v>
      </c>
      <c r="E181" s="6">
        <f t="shared" si="26"/>
        <v>-0.5</v>
      </c>
      <c r="H181" s="13"/>
    </row>
    <row r="182" spans="2:8" ht="15" thickBot="1" x14ac:dyDescent="0.25">
      <c r="B182" s="15" t="s">
        <v>79</v>
      </c>
      <c r="C182" s="5">
        <v>309</v>
      </c>
      <c r="D182" s="5">
        <v>375</v>
      </c>
      <c r="E182" s="6">
        <f t="shared" si="26"/>
        <v>0.21359223300970873</v>
      </c>
      <c r="H182" s="13"/>
    </row>
    <row r="183" spans="2:8" ht="15" thickBot="1" x14ac:dyDescent="0.25">
      <c r="B183" s="4" t="s">
        <v>47</v>
      </c>
      <c r="C183" s="5">
        <v>255</v>
      </c>
      <c r="D183" s="5">
        <v>325</v>
      </c>
      <c r="E183" s="6">
        <f t="shared" si="26"/>
        <v>0.27450980392156865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54</v>
      </c>
      <c r="D185" s="5">
        <v>50</v>
      </c>
      <c r="E185" s="6">
        <f t="shared" si="26"/>
        <v>-7.407407407407407E-2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13</v>
      </c>
      <c r="D197" s="5">
        <v>20</v>
      </c>
      <c r="E197" s="6">
        <f t="shared" ref="E197:E200" si="27">IF(C197=0,"-",(D197-C197)/C197)</f>
        <v>0.53846153846153844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13</v>
      </c>
      <c r="D199" s="5">
        <v>20</v>
      </c>
      <c r="E199" s="6">
        <f t="shared" si="27"/>
        <v>0.53846153846153844</v>
      </c>
    </row>
    <row r="200" spans="2:5" ht="15" thickBot="1" x14ac:dyDescent="0.25">
      <c r="B200" s="4" t="s">
        <v>85</v>
      </c>
      <c r="C200" s="5">
        <v>13</v>
      </c>
      <c r="D200" s="5">
        <v>16</v>
      </c>
      <c r="E200" s="6">
        <f t="shared" si="27"/>
        <v>0.23076923076923078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13</v>
      </c>
      <c r="D208" s="5">
        <v>20</v>
      </c>
      <c r="E208" s="6">
        <f t="shared" si="28"/>
        <v>0.53846153846153844</v>
      </c>
    </row>
    <row r="209" spans="2:5" ht="20.100000000000001" customHeight="1" thickBot="1" x14ac:dyDescent="0.25">
      <c r="B209" s="17" t="s">
        <v>86</v>
      </c>
      <c r="C209" s="5">
        <v>10</v>
      </c>
      <c r="D209" s="5">
        <v>20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16</v>
      </c>
      <c r="D221" s="5">
        <v>23</v>
      </c>
      <c r="E221" s="6">
        <f t="shared" ref="E221:E223" si="30">IF(C221=0,"-",(D221-C221)/C221)</f>
        <v>0.4375</v>
      </c>
    </row>
    <row r="222" spans="2:5" ht="15" thickBot="1" x14ac:dyDescent="0.25">
      <c r="B222" s="16" t="s">
        <v>92</v>
      </c>
      <c r="C222" s="5">
        <v>15</v>
      </c>
      <c r="D222" s="5">
        <v>24</v>
      </c>
      <c r="E222" s="6">
        <f t="shared" si="30"/>
        <v>0.6</v>
      </c>
    </row>
    <row r="223" spans="2:5" ht="15" thickBot="1" x14ac:dyDescent="0.25">
      <c r="B223" s="16" t="s">
        <v>93</v>
      </c>
      <c r="C223" s="5">
        <v>62</v>
      </c>
      <c r="D223" s="5">
        <v>58</v>
      </c>
      <c r="E223" s="6">
        <f t="shared" si="30"/>
        <v>-6.4516129032258063E-2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838</v>
      </c>
      <c r="D14" s="5">
        <v>797</v>
      </c>
      <c r="E14" s="6">
        <f>IF(C14&gt;0,(D14-C14)/C14)</f>
        <v>-4.8926014319809072E-2</v>
      </c>
    </row>
    <row r="15" spans="1:5" ht="20.100000000000001" customHeight="1" thickBot="1" x14ac:dyDescent="0.25">
      <c r="B15" s="4" t="s">
        <v>17</v>
      </c>
      <c r="C15" s="5">
        <v>758</v>
      </c>
      <c r="D15" s="5">
        <v>749</v>
      </c>
      <c r="E15" s="6">
        <f t="shared" ref="E15:E25" si="0">IF(C15&gt;0,(D15-C15)/C15)</f>
        <v>-1.1873350923482849E-2</v>
      </c>
    </row>
    <row r="16" spans="1:5" ht="20.100000000000001" customHeight="1" thickBot="1" x14ac:dyDescent="0.25">
      <c r="B16" s="4" t="s">
        <v>18</v>
      </c>
      <c r="C16" s="5">
        <v>646</v>
      </c>
      <c r="D16" s="5">
        <v>672</v>
      </c>
      <c r="E16" s="6">
        <f t="shared" si="0"/>
        <v>4.0247678018575851E-2</v>
      </c>
    </row>
    <row r="17" spans="2:5" ht="20.100000000000001" customHeight="1" thickBot="1" x14ac:dyDescent="0.25">
      <c r="B17" s="4" t="s">
        <v>19</v>
      </c>
      <c r="C17" s="5">
        <v>112</v>
      </c>
      <c r="D17" s="5">
        <v>77</v>
      </c>
      <c r="E17" s="6">
        <f t="shared" si="0"/>
        <v>-0.3125</v>
      </c>
    </row>
    <row r="18" spans="2:5" ht="20.100000000000001" customHeight="1" thickBot="1" x14ac:dyDescent="0.25">
      <c r="B18" s="4" t="s">
        <v>100</v>
      </c>
      <c r="C18" s="5">
        <v>6</v>
      </c>
      <c r="D18" s="5">
        <v>9</v>
      </c>
      <c r="E18" s="6">
        <f>IF(C18=0,"-",(D18-C18)/C18)</f>
        <v>0.5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0.14775725593667546</v>
      </c>
      <c r="D20" s="6">
        <f>D17/D15</f>
        <v>0.10280373831775701</v>
      </c>
      <c r="E20" s="6">
        <f t="shared" si="0"/>
        <v>-0.30423898531375171</v>
      </c>
    </row>
    <row r="21" spans="2:5" ht="30" customHeight="1" thickBot="1" x14ac:dyDescent="0.25">
      <c r="B21" s="4" t="s">
        <v>23</v>
      </c>
      <c r="C21" s="5">
        <v>7</v>
      </c>
      <c r="D21" s="5">
        <v>21</v>
      </c>
      <c r="E21" s="6">
        <f t="shared" si="0"/>
        <v>2</v>
      </c>
    </row>
    <row r="22" spans="2:5" ht="20.100000000000001" customHeight="1" thickBot="1" x14ac:dyDescent="0.25">
      <c r="B22" s="4" t="s">
        <v>24</v>
      </c>
      <c r="C22" s="5">
        <v>5</v>
      </c>
      <c r="D22" s="5">
        <v>21</v>
      </c>
      <c r="E22" s="6">
        <f t="shared" si="0"/>
        <v>3.2</v>
      </c>
    </row>
    <row r="23" spans="2:5" ht="20.100000000000001" customHeight="1" thickBot="1" x14ac:dyDescent="0.25">
      <c r="B23" s="4" t="s">
        <v>25</v>
      </c>
      <c r="C23" s="5">
        <v>2</v>
      </c>
      <c r="D23" s="5">
        <v>0</v>
      </c>
      <c r="E23" s="6">
        <f t="shared" si="0"/>
        <v>-1</v>
      </c>
    </row>
    <row r="24" spans="2:5" ht="20.100000000000001" customHeight="1" thickBot="1" x14ac:dyDescent="0.25">
      <c r="B24" s="4" t="s">
        <v>21</v>
      </c>
      <c r="C24" s="6">
        <f>C23/C21</f>
        <v>0.2857142857142857</v>
      </c>
      <c r="D24" s="6">
        <f t="shared" ref="D24" si="1">D23/D21</f>
        <v>0</v>
      </c>
      <c r="E24" s="6">
        <f t="shared" si="0"/>
        <v>-1</v>
      </c>
    </row>
    <row r="25" spans="2:5" ht="20.100000000000001" customHeight="1" thickBot="1" x14ac:dyDescent="0.25">
      <c r="B25" s="7" t="s">
        <v>26</v>
      </c>
      <c r="C25" s="6">
        <v>0.14221281641413575</v>
      </c>
      <c r="D25" s="6">
        <v>0.14052427373903387</v>
      </c>
      <c r="E25" s="6">
        <f t="shared" si="0"/>
        <v>-1.187335092348287E-2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204</v>
      </c>
      <c r="D34" s="5">
        <v>222</v>
      </c>
      <c r="E34" s="6">
        <f>IF(C34&gt;0,(D34-C34)/C34,"-")</f>
        <v>8.8235294117647065E-2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2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145</v>
      </c>
      <c r="D36" s="5">
        <v>154</v>
      </c>
      <c r="E36" s="6">
        <f t="shared" si="2"/>
        <v>6.2068965517241378E-2</v>
      </c>
    </row>
    <row r="37" spans="2:5" ht="20.100000000000001" customHeight="1" thickBot="1" x14ac:dyDescent="0.25">
      <c r="B37" s="4" t="s">
        <v>30</v>
      </c>
      <c r="C37" s="5">
        <v>59</v>
      </c>
      <c r="D37" s="5">
        <v>66</v>
      </c>
      <c r="E37" s="6">
        <f t="shared" si="2"/>
        <v>0.11864406779661017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177</v>
      </c>
      <c r="D44" s="5">
        <v>172</v>
      </c>
      <c r="E44" s="6">
        <f>IF(C44&gt;0,(D44-C44)/C44,"-")</f>
        <v>-2.8248587570621469E-2</v>
      </c>
    </row>
    <row r="45" spans="2:5" ht="20.100000000000001" customHeight="1" thickBot="1" x14ac:dyDescent="0.25">
      <c r="B45" s="4" t="s">
        <v>34</v>
      </c>
      <c r="C45" s="5">
        <v>10</v>
      </c>
      <c r="D45" s="5">
        <v>6</v>
      </c>
      <c r="E45" s="6">
        <f t="shared" ref="E45:E51" si="3">IF(C45&gt;0,(D45-C45)/C45,"-")</f>
        <v>-0.4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11</v>
      </c>
      <c r="E46" s="6">
        <f t="shared" si="3"/>
        <v>0</v>
      </c>
    </row>
    <row r="47" spans="2:5" ht="20.100000000000001" customHeight="1" thickBot="1" x14ac:dyDescent="0.25">
      <c r="B47" s="4" t="s">
        <v>32</v>
      </c>
      <c r="C47" s="5">
        <v>311</v>
      </c>
      <c r="D47" s="5">
        <v>267</v>
      </c>
      <c r="E47" s="6">
        <f t="shared" si="3"/>
        <v>-0.14147909967845659</v>
      </c>
    </row>
    <row r="48" spans="2:5" ht="20.100000000000001" customHeight="1" thickBot="1" x14ac:dyDescent="0.25">
      <c r="B48" s="4" t="s">
        <v>35</v>
      </c>
      <c r="C48" s="5">
        <v>149</v>
      </c>
      <c r="D48" s="5">
        <v>157</v>
      </c>
      <c r="E48" s="6">
        <f t="shared" si="3"/>
        <v>5.3691275167785234E-2</v>
      </c>
    </row>
    <row r="49" spans="2:5" ht="20.100000000000001" customHeight="1" thickBot="1" x14ac:dyDescent="0.25">
      <c r="B49" s="4" t="s">
        <v>67</v>
      </c>
      <c r="C49" s="5">
        <v>66</v>
      </c>
      <c r="D49" s="5">
        <v>43</v>
      </c>
      <c r="E49" s="6">
        <f t="shared" si="3"/>
        <v>-0.34848484848484851</v>
      </c>
    </row>
    <row r="50" spans="2:5" ht="20.100000000000001" customHeight="1" collapsed="1" thickBot="1" x14ac:dyDescent="0.25">
      <c r="B50" s="4" t="s">
        <v>36</v>
      </c>
      <c r="C50" s="6">
        <f>C44/(C44+C45)</f>
        <v>0.946524064171123</v>
      </c>
      <c r="D50" s="6">
        <f>D44/(D44+D45)</f>
        <v>0.9662921348314607</v>
      </c>
      <c r="E50" s="6">
        <f t="shared" si="3"/>
        <v>2.0884910810639264E-2</v>
      </c>
    </row>
    <row r="51" spans="2:5" ht="20.100000000000001" customHeight="1" thickBot="1" x14ac:dyDescent="0.25">
      <c r="B51" s="4" t="s">
        <v>37</v>
      </c>
      <c r="C51" s="6">
        <f>C47/(C46+C47)</f>
        <v>0.96583850931677018</v>
      </c>
      <c r="D51" s="6">
        <f t="shared" ref="D51" si="4">D47/(D46+D47)</f>
        <v>0.96043165467625902</v>
      </c>
      <c r="E51" s="6">
        <f t="shared" si="3"/>
        <v>-5.5980938721691114E-3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189</v>
      </c>
      <c r="D58" s="5">
        <v>180</v>
      </c>
      <c r="E58" s="6">
        <f>IF(C58&gt;0,(D58-C58)/C58,"-")</f>
        <v>-4.7619047619047616E-2</v>
      </c>
    </row>
    <row r="59" spans="2:5" ht="20.100000000000001" customHeight="1" thickBot="1" x14ac:dyDescent="0.25">
      <c r="B59" s="4" t="s">
        <v>41</v>
      </c>
      <c r="C59" s="5">
        <v>161</v>
      </c>
      <c r="D59" s="5">
        <v>150</v>
      </c>
      <c r="E59" s="6">
        <f t="shared" ref="E59:E63" si="5">IF(C59&gt;0,(D59-C59)/C59,"-")</f>
        <v>-6.8322981366459631E-2</v>
      </c>
    </row>
    <row r="60" spans="2:5" ht="20.100000000000001" customHeight="1" thickBot="1" x14ac:dyDescent="0.25">
      <c r="B60" s="4" t="s">
        <v>42</v>
      </c>
      <c r="C60" s="5">
        <v>18</v>
      </c>
      <c r="D60" s="5">
        <v>24</v>
      </c>
      <c r="E60" s="6">
        <f t="shared" si="5"/>
        <v>0.33333333333333331</v>
      </c>
    </row>
    <row r="61" spans="2:5" ht="20.100000000000001" customHeight="1" collapsed="1" thickBot="1" x14ac:dyDescent="0.25">
      <c r="B61" s="4" t="s">
        <v>98</v>
      </c>
      <c r="C61" s="6">
        <f>(C59+C60)/C58</f>
        <v>0.94708994708994709</v>
      </c>
      <c r="D61" s="6">
        <f>(D59+D60)/D58</f>
        <v>0.96666666666666667</v>
      </c>
      <c r="E61" s="6">
        <f t="shared" si="5"/>
        <v>2.067039106145252E-2</v>
      </c>
    </row>
    <row r="62" spans="2:5" ht="20.100000000000001" customHeight="1" thickBot="1" x14ac:dyDescent="0.25">
      <c r="B62" s="4" t="s">
        <v>39</v>
      </c>
      <c r="C62" s="6">
        <v>0.94152046783625731</v>
      </c>
      <c r="D62" s="6">
        <v>0.96153846153846156</v>
      </c>
      <c r="E62" s="6">
        <f t="shared" si="5"/>
        <v>2.1261347348303893E-2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833</v>
      </c>
      <c r="D70" s="5">
        <v>884</v>
      </c>
      <c r="E70" s="6">
        <f>IF(C70&gt;0,(D70-C70)/C70,"-")</f>
        <v>6.1224489795918366E-2</v>
      </c>
    </row>
    <row r="71" spans="2:5" ht="20.100000000000001" customHeight="1" thickBot="1" x14ac:dyDescent="0.25">
      <c r="B71" s="4" t="s">
        <v>45</v>
      </c>
      <c r="C71" s="5">
        <v>293</v>
      </c>
      <c r="D71" s="5">
        <v>271</v>
      </c>
      <c r="E71" s="6">
        <f t="shared" ref="E71:E77" si="6">IF(C71&gt;0,(D71-C71)/C71,"-")</f>
        <v>-7.5085324232081918E-2</v>
      </c>
    </row>
    <row r="72" spans="2:5" ht="20.100000000000001" customHeight="1" thickBot="1" x14ac:dyDescent="0.25">
      <c r="B72" s="4" t="s">
        <v>43</v>
      </c>
      <c r="C72" s="5">
        <v>0</v>
      </c>
      <c r="D72" s="5">
        <v>1</v>
      </c>
      <c r="E72" s="6" t="str">
        <f t="shared" si="6"/>
        <v>-</v>
      </c>
    </row>
    <row r="73" spans="2:5" ht="20.100000000000001" customHeight="1" thickBot="1" x14ac:dyDescent="0.25">
      <c r="B73" s="4" t="s">
        <v>46</v>
      </c>
      <c r="C73" s="5">
        <v>382</v>
      </c>
      <c r="D73" s="5">
        <v>402</v>
      </c>
      <c r="E73" s="6">
        <f t="shared" si="6"/>
        <v>5.2356020942408377E-2</v>
      </c>
    </row>
    <row r="74" spans="2:5" ht="20.100000000000001" customHeight="1" thickBot="1" x14ac:dyDescent="0.25">
      <c r="B74" s="4" t="s">
        <v>47</v>
      </c>
      <c r="C74" s="5">
        <v>124</v>
      </c>
      <c r="D74" s="5">
        <v>183</v>
      </c>
      <c r="E74" s="6">
        <f t="shared" si="6"/>
        <v>0.47580645161290325</v>
      </c>
    </row>
    <row r="75" spans="2:5" ht="20.100000000000001" customHeight="1" thickBot="1" x14ac:dyDescent="0.25">
      <c r="B75" s="4" t="s">
        <v>48</v>
      </c>
      <c r="C75" s="5">
        <v>34</v>
      </c>
      <c r="D75" s="5">
        <v>27</v>
      </c>
      <c r="E75" s="6">
        <f t="shared" si="6"/>
        <v>-0.20588235294117646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112</v>
      </c>
      <c r="D90" s="5">
        <v>78</v>
      </c>
      <c r="E90" s="6">
        <f>IF(C90&gt;0,(D90-C90)/C90,"-")</f>
        <v>-0.30357142857142855</v>
      </c>
    </row>
    <row r="91" spans="2:5" ht="29.25" thickBot="1" x14ac:dyDescent="0.25">
      <c r="B91" s="4" t="s">
        <v>52</v>
      </c>
      <c r="C91" s="5">
        <v>25</v>
      </c>
      <c r="D91" s="5">
        <v>25</v>
      </c>
      <c r="E91" s="6">
        <f t="shared" ref="E91:E93" si="7">IF(C91&gt;0,(D91-C91)/C91,"-")</f>
        <v>0</v>
      </c>
    </row>
    <row r="92" spans="2:5" ht="29.25" customHeight="1" thickBot="1" x14ac:dyDescent="0.25">
      <c r="B92" s="4" t="s">
        <v>53</v>
      </c>
      <c r="C92" s="5">
        <v>28</v>
      </c>
      <c r="D92" s="5">
        <v>12</v>
      </c>
      <c r="E92" s="6">
        <f t="shared" si="7"/>
        <v>-0.5714285714285714</v>
      </c>
    </row>
    <row r="93" spans="2:5" ht="29.25" customHeight="1" thickBot="1" x14ac:dyDescent="0.25">
      <c r="B93" s="4" t="s">
        <v>54</v>
      </c>
      <c r="C93" s="6">
        <f>(C90+C91)/(C90+C91+C92)</f>
        <v>0.83030303030303032</v>
      </c>
      <c r="D93" s="6">
        <f>(D90+D91)/(D90+D91+D92)</f>
        <v>0.89565217391304353</v>
      </c>
      <c r="E93" s="6">
        <f t="shared" si="7"/>
        <v>7.8705172960964812E-2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167</v>
      </c>
      <c r="D100" s="5">
        <v>117</v>
      </c>
      <c r="E100" s="6">
        <f>IF(C100&gt;0,(D100-C100)/C100,"-")</f>
        <v>-0.29940119760479039</v>
      </c>
    </row>
    <row r="101" spans="2:5" ht="20.100000000000001" customHeight="1" thickBot="1" x14ac:dyDescent="0.25">
      <c r="B101" s="4" t="s">
        <v>41</v>
      </c>
      <c r="C101" s="5">
        <v>124</v>
      </c>
      <c r="D101" s="5">
        <v>86</v>
      </c>
      <c r="E101" s="6">
        <f t="shared" ref="E101:E105" si="8">IF(C101&gt;0,(D101-C101)/C101,"-")</f>
        <v>-0.30645161290322581</v>
      </c>
    </row>
    <row r="102" spans="2:5" ht="20.100000000000001" customHeight="1" thickBot="1" x14ac:dyDescent="0.25">
      <c r="B102" s="4" t="s">
        <v>42</v>
      </c>
      <c r="C102" s="5">
        <v>14</v>
      </c>
      <c r="D102" s="5">
        <v>19</v>
      </c>
      <c r="E102" s="6">
        <f t="shared" si="8"/>
        <v>0.35714285714285715</v>
      </c>
    </row>
    <row r="103" spans="2:5" ht="20.100000000000001" customHeight="1" thickBot="1" x14ac:dyDescent="0.25">
      <c r="B103" s="4" t="s">
        <v>98</v>
      </c>
      <c r="C103" s="6">
        <f>(C101+C102)/C100</f>
        <v>0.82634730538922152</v>
      </c>
      <c r="D103" s="6">
        <f>(D101+D102)/D100</f>
        <v>0.89743589743589747</v>
      </c>
      <c r="E103" s="6">
        <f t="shared" si="8"/>
        <v>8.6027499070977412E-2</v>
      </c>
    </row>
    <row r="104" spans="2:5" ht="20.100000000000001" customHeight="1" thickBot="1" x14ac:dyDescent="0.25">
      <c r="B104" s="4" t="s">
        <v>39</v>
      </c>
      <c r="C104" s="6">
        <v>0.82666666666666666</v>
      </c>
      <c r="D104" s="6">
        <v>0.88659793814432986</v>
      </c>
      <c r="E104" s="6">
        <f t="shared" si="8"/>
        <v>7.2497505819753866E-2</v>
      </c>
    </row>
    <row r="105" spans="2:5" ht="20.100000000000001" customHeight="1" thickBot="1" x14ac:dyDescent="0.25">
      <c r="B105" s="4" t="s">
        <v>40</v>
      </c>
      <c r="C105" s="6">
        <v>0.82352941176470584</v>
      </c>
      <c r="D105" s="6">
        <v>0.95</v>
      </c>
      <c r="E105" s="6">
        <f t="shared" si="8"/>
        <v>0.15357142857142858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131</v>
      </c>
      <c r="D112" s="5">
        <v>114</v>
      </c>
      <c r="E112" s="6">
        <f>IF(C112&gt;0,(D112-C112)/C112,"-")</f>
        <v>-0.12977099236641221</v>
      </c>
    </row>
    <row r="113" spans="2:14" ht="15" thickBot="1" x14ac:dyDescent="0.25">
      <c r="B113" s="4" t="s">
        <v>56</v>
      </c>
      <c r="C113" s="5">
        <v>102</v>
      </c>
      <c r="D113" s="5">
        <v>89</v>
      </c>
      <c r="E113" s="6">
        <f t="shared" ref="E113:E114" si="9">IF(C113&gt;0,(D113-C113)/C113,"-")</f>
        <v>-0.12745098039215685</v>
      </c>
    </row>
    <row r="114" spans="2:14" ht="15" thickBot="1" x14ac:dyDescent="0.25">
      <c r="B114" s="4" t="s">
        <v>57</v>
      </c>
      <c r="C114" s="5">
        <v>29</v>
      </c>
      <c r="D114" s="5">
        <v>25</v>
      </c>
      <c r="E114" s="6">
        <f t="shared" si="9"/>
        <v>-0.13793103448275862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1</v>
      </c>
      <c r="E128" s="10">
        <v>0</v>
      </c>
      <c r="F128" s="10">
        <v>1</v>
      </c>
      <c r="G128" s="10">
        <v>1</v>
      </c>
      <c r="H128" s="10">
        <v>1</v>
      </c>
      <c r="I128" s="10">
        <v>0</v>
      </c>
      <c r="J128" s="10">
        <v>2</v>
      </c>
      <c r="K128" s="6" t="str">
        <f>IF(C128=0,"-",(G128-C128)/C128)</f>
        <v>-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1</v>
      </c>
      <c r="E133" s="10">
        <v>0</v>
      </c>
      <c r="F133" s="10">
        <v>1</v>
      </c>
      <c r="G133" s="10">
        <v>1</v>
      </c>
      <c r="H133" s="10">
        <v>1</v>
      </c>
      <c r="I133" s="10">
        <v>0</v>
      </c>
      <c r="J133" s="10">
        <v>2</v>
      </c>
      <c r="K133" s="6" t="str">
        <f t="shared" si="11"/>
        <v>-</v>
      </c>
      <c r="L133" s="6">
        <f t="shared" si="10"/>
        <v>0</v>
      </c>
      <c r="M133" s="6" t="str">
        <f t="shared" si="10"/>
        <v>-</v>
      </c>
      <c r="N133" s="6">
        <f t="shared" si="10"/>
        <v>1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4</v>
      </c>
      <c r="H143" s="10">
        <v>0</v>
      </c>
      <c r="I143" s="10">
        <v>0</v>
      </c>
      <c r="J143" s="10">
        <v>4</v>
      </c>
      <c r="K143" s="6">
        <f>IF(C143=0,"-",(G143-C143)/C143)</f>
        <v>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3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11</v>
      </c>
      <c r="D145" s="10">
        <v>0</v>
      </c>
      <c r="E145" s="10">
        <v>2</v>
      </c>
      <c r="F145" s="10">
        <v>13</v>
      </c>
      <c r="G145" s="10">
        <v>15</v>
      </c>
      <c r="H145" s="10">
        <v>0</v>
      </c>
      <c r="I145" s="10">
        <v>1</v>
      </c>
      <c r="J145" s="10">
        <v>16</v>
      </c>
      <c r="K145" s="6">
        <f t="shared" si="16"/>
        <v>0.36363636363636365</v>
      </c>
      <c r="L145" s="6" t="str">
        <f t="shared" si="15"/>
        <v>-</v>
      </c>
      <c r="M145" s="6">
        <f t="shared" si="15"/>
        <v>-0.5</v>
      </c>
      <c r="N145" s="6">
        <f t="shared" si="15"/>
        <v>0.23076923076923078</v>
      </c>
    </row>
    <row r="146" spans="2:14" ht="15" thickBot="1" x14ac:dyDescent="0.25">
      <c r="B146" s="4" t="s">
        <v>74</v>
      </c>
      <c r="C146" s="10">
        <v>8</v>
      </c>
      <c r="D146" s="10">
        <v>0</v>
      </c>
      <c r="E146" s="10">
        <v>2</v>
      </c>
      <c r="F146" s="10">
        <v>10</v>
      </c>
      <c r="G146" s="10">
        <v>1</v>
      </c>
      <c r="H146" s="10">
        <v>0</v>
      </c>
      <c r="I146" s="10">
        <v>0</v>
      </c>
      <c r="J146" s="10">
        <v>1</v>
      </c>
      <c r="K146" s="6">
        <f t="shared" si="16"/>
        <v>-0.875</v>
      </c>
      <c r="L146" s="6" t="str">
        <f t="shared" si="15"/>
        <v>-</v>
      </c>
      <c r="M146" s="6">
        <f t="shared" si="15"/>
        <v>-1</v>
      </c>
      <c r="N146" s="6">
        <f t="shared" si="15"/>
        <v>-0.9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21</v>
      </c>
      <c r="D148" s="10">
        <v>0</v>
      </c>
      <c r="E148" s="10">
        <v>4</v>
      </c>
      <c r="F148" s="10">
        <v>25</v>
      </c>
      <c r="G148" s="10">
        <v>20</v>
      </c>
      <c r="H148" s="10">
        <v>0</v>
      </c>
      <c r="I148" s="10">
        <v>1</v>
      </c>
      <c r="J148" s="10">
        <v>21</v>
      </c>
      <c r="K148" s="6">
        <f t="shared" ref="K148" si="17">IF(C148=0,"-",(G148-C148)/C148)</f>
        <v>-4.7619047619047616E-2</v>
      </c>
      <c r="L148" s="6" t="str">
        <f t="shared" ref="L148" si="18">IF(D148=0,"-",(H148-D148)/D148)</f>
        <v>-</v>
      </c>
      <c r="M148" s="6">
        <f t="shared" ref="M148" si="19">IF(E148=0,"-",(I148-E148)/E148)</f>
        <v>-0.75</v>
      </c>
      <c r="N148" s="6">
        <f t="shared" ref="N148" si="20">IF(F148=0,"-",(J148-F148)/F148)</f>
        <v>-0.16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8.3333333333333329E-2</v>
      </c>
      <c r="D149" s="6" t="str">
        <f t="shared" si="21"/>
        <v>-</v>
      </c>
      <c r="E149" s="6" t="str">
        <f t="shared" si="21"/>
        <v>-</v>
      </c>
      <c r="F149" s="6">
        <f t="shared" si="21"/>
        <v>7.1428571428571425E-2</v>
      </c>
      <c r="G149" s="6">
        <f t="shared" si="21"/>
        <v>0.21052631578947367</v>
      </c>
      <c r="H149" s="6" t="str">
        <f t="shared" si="21"/>
        <v>-</v>
      </c>
      <c r="I149" s="6" t="str">
        <f t="shared" si="21"/>
        <v>-</v>
      </c>
      <c r="J149" s="6">
        <f t="shared" si="21"/>
        <v>0.2</v>
      </c>
      <c r="K149" s="6">
        <f>IF(OR(C149="-",G149="-"),"-",(G149-C149)/C149)</f>
        <v>1.5263157894736843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1.8000000000000003</v>
      </c>
    </row>
    <row r="150" spans="2:14" ht="29.25" thickBot="1" x14ac:dyDescent="0.25">
      <c r="B150" s="7" t="s">
        <v>77</v>
      </c>
      <c r="C150" s="6">
        <f t="shared" si="21"/>
        <v>0.1111111111111111</v>
      </c>
      <c r="D150" s="6" t="str">
        <f t="shared" si="21"/>
        <v>-</v>
      </c>
      <c r="E150" s="6" t="str">
        <f t="shared" si="21"/>
        <v>-</v>
      </c>
      <c r="F150" s="6">
        <f t="shared" si="21"/>
        <v>9.0909090909090912E-2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19</v>
      </c>
      <c r="D157" s="19">
        <v>16</v>
      </c>
      <c r="E157" s="18">
        <f>IF(C157=0,"-",(D157-C157)/C157)</f>
        <v>-0.15789473684210525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4</v>
      </c>
      <c r="E158" s="18">
        <f t="shared" ref="E158:E159" si="23">IF(C158=0,"-",(D158-C158)/C158)</f>
        <v>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0.90476190476190477</v>
      </c>
      <c r="D160" s="18">
        <f>IF(D157=0,"-",D157/(D157+D158+D159))</f>
        <v>0.8</v>
      </c>
      <c r="E160" s="18">
        <f>IF(OR(C160="-",D160="-"),"-",(D160-C160)/C160)</f>
        <v>-0.11578947368421048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2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2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1</v>
      </c>
      <c r="D180" s="5">
        <v>1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28</v>
      </c>
      <c r="D182" s="5">
        <v>22</v>
      </c>
      <c r="E182" s="6">
        <f t="shared" si="26"/>
        <v>-0.21428571428571427</v>
      </c>
      <c r="H182" s="13"/>
    </row>
    <row r="183" spans="2:8" ht="15" thickBot="1" x14ac:dyDescent="0.25">
      <c r="B183" s="4" t="s">
        <v>47</v>
      </c>
      <c r="C183" s="5">
        <v>23</v>
      </c>
      <c r="D183" s="5">
        <v>21</v>
      </c>
      <c r="E183" s="6">
        <f t="shared" si="26"/>
        <v>-8.6956521739130432E-2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</v>
      </c>
      <c r="D185" s="5">
        <v>1</v>
      </c>
      <c r="E185" s="6">
        <f t="shared" si="26"/>
        <v>-0.8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7</v>
      </c>
      <c r="E197" s="6">
        <f t="shared" ref="E197:E200" si="27">IF(C197=0,"-",(D197-C197)/C197)</f>
        <v>6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7"/>
        <v>0</v>
      </c>
    </row>
    <row r="199" spans="2:5" ht="15" thickBot="1" x14ac:dyDescent="0.25">
      <c r="B199" s="4" t="s">
        <v>84</v>
      </c>
      <c r="C199" s="5">
        <v>2</v>
      </c>
      <c r="D199" s="5">
        <v>8</v>
      </c>
      <c r="E199" s="6">
        <f t="shared" si="27"/>
        <v>3</v>
      </c>
    </row>
    <row r="200" spans="2:5" ht="15" thickBot="1" x14ac:dyDescent="0.25">
      <c r="B200" s="4" t="s">
        <v>85</v>
      </c>
      <c r="C200" s="5">
        <v>1</v>
      </c>
      <c r="D200" s="5">
        <v>5</v>
      </c>
      <c r="E200" s="6">
        <f t="shared" si="27"/>
        <v>4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8</v>
      </c>
      <c r="E208" s="6">
        <f t="shared" si="28"/>
        <v>7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8</v>
      </c>
      <c r="E209" s="6">
        <f t="shared" si="28"/>
        <v>7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4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3</v>
      </c>
      <c r="D222" s="5">
        <v>8</v>
      </c>
      <c r="E222" s="6">
        <f t="shared" si="30"/>
        <v>1.6666666666666667</v>
      </c>
    </row>
    <row r="223" spans="2:5" ht="15" thickBot="1" x14ac:dyDescent="0.25">
      <c r="B223" s="16" t="s">
        <v>93</v>
      </c>
      <c r="C223" s="5">
        <v>3</v>
      </c>
      <c r="D223" s="5">
        <v>8</v>
      </c>
      <c r="E223" s="6">
        <f t="shared" si="30"/>
        <v>1.6666666666666667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1955</v>
      </c>
      <c r="D14" s="5">
        <v>2051</v>
      </c>
      <c r="E14" s="6">
        <f>IF(C14&gt;0,(D14-C14)/C14)</f>
        <v>4.9104859335038366E-2</v>
      </c>
    </row>
    <row r="15" spans="1:5" ht="20.100000000000001" customHeight="1" thickBot="1" x14ac:dyDescent="0.25">
      <c r="B15" s="4" t="s">
        <v>17</v>
      </c>
      <c r="C15" s="5">
        <v>1842</v>
      </c>
      <c r="D15" s="5">
        <v>1862</v>
      </c>
      <c r="E15" s="6">
        <f t="shared" ref="E15:E25" si="0">IF(C15&gt;0,(D15-C15)/C15)</f>
        <v>1.0857763300760043E-2</v>
      </c>
    </row>
    <row r="16" spans="1:5" ht="20.100000000000001" customHeight="1" thickBot="1" x14ac:dyDescent="0.25">
      <c r="B16" s="4" t="s">
        <v>18</v>
      </c>
      <c r="C16" s="5">
        <v>1341</v>
      </c>
      <c r="D16" s="5">
        <v>1493</v>
      </c>
      <c r="E16" s="6">
        <f t="shared" si="0"/>
        <v>0.1133482475764355</v>
      </c>
    </row>
    <row r="17" spans="2:5" ht="20.100000000000001" customHeight="1" thickBot="1" x14ac:dyDescent="0.25">
      <c r="B17" s="4" t="s">
        <v>19</v>
      </c>
      <c r="C17" s="5">
        <v>501</v>
      </c>
      <c r="D17" s="5">
        <v>369</v>
      </c>
      <c r="E17" s="6">
        <f t="shared" si="0"/>
        <v>-0.26347305389221559</v>
      </c>
    </row>
    <row r="18" spans="2:5" ht="20.100000000000001" customHeight="1" thickBot="1" x14ac:dyDescent="0.25">
      <c r="B18" s="4" t="s">
        <v>100</v>
      </c>
      <c r="C18" s="5">
        <v>19</v>
      </c>
      <c r="D18" s="5">
        <v>3</v>
      </c>
      <c r="E18" s="6">
        <f>IF(C18=0,"-",(D18-C18)/C18)</f>
        <v>-0.84210526315789469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0.2719869706840391</v>
      </c>
      <c r="D20" s="6">
        <f>D17/D15</f>
        <v>0.19817400644468314</v>
      </c>
      <c r="E20" s="6">
        <f t="shared" si="0"/>
        <v>-0.27138419187403928</v>
      </c>
    </row>
    <row r="21" spans="2:5" ht="30" customHeight="1" thickBot="1" x14ac:dyDescent="0.25">
      <c r="B21" s="4" t="s">
        <v>23</v>
      </c>
      <c r="C21" s="5">
        <v>98</v>
      </c>
      <c r="D21" s="5">
        <v>121</v>
      </c>
      <c r="E21" s="6">
        <f t="shared" si="0"/>
        <v>0.23469387755102042</v>
      </c>
    </row>
    <row r="22" spans="2:5" ht="20.100000000000001" customHeight="1" thickBot="1" x14ac:dyDescent="0.25">
      <c r="B22" s="4" t="s">
        <v>24</v>
      </c>
      <c r="C22" s="5">
        <v>69</v>
      </c>
      <c r="D22" s="5">
        <v>94</v>
      </c>
      <c r="E22" s="6">
        <f t="shared" si="0"/>
        <v>0.36231884057971014</v>
      </c>
    </row>
    <row r="23" spans="2:5" ht="20.100000000000001" customHeight="1" thickBot="1" x14ac:dyDescent="0.25">
      <c r="B23" s="4" t="s">
        <v>25</v>
      </c>
      <c r="C23" s="5">
        <v>29</v>
      </c>
      <c r="D23" s="5">
        <v>27</v>
      </c>
      <c r="E23" s="6">
        <f t="shared" si="0"/>
        <v>-6.8965517241379309E-2</v>
      </c>
    </row>
    <row r="24" spans="2:5" ht="20.100000000000001" customHeight="1" thickBot="1" x14ac:dyDescent="0.25">
      <c r="B24" s="4" t="s">
        <v>21</v>
      </c>
      <c r="C24" s="6">
        <f>C23/C21</f>
        <v>0.29591836734693877</v>
      </c>
      <c r="D24" s="6">
        <f t="shared" ref="D24" si="1">D23/D21</f>
        <v>0.2231404958677686</v>
      </c>
      <c r="E24" s="6">
        <f t="shared" si="0"/>
        <v>-0.24593901396409229</v>
      </c>
    </row>
    <row r="25" spans="2:5" ht="20.100000000000001" customHeight="1" thickBot="1" x14ac:dyDescent="0.25">
      <c r="B25" s="7" t="s">
        <v>26</v>
      </c>
      <c r="C25" s="6">
        <v>0.13118826513134138</v>
      </c>
      <c r="D25" s="6">
        <v>0.13261267626197484</v>
      </c>
      <c r="E25" s="6">
        <f t="shared" si="0"/>
        <v>1.0857763300760088E-2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461</v>
      </c>
      <c r="D34" s="5">
        <v>457</v>
      </c>
      <c r="E34" s="6">
        <f>IF(C34&gt;0,(D34-C34)/C34,"-")</f>
        <v>-8.6767895878524948E-3</v>
      </c>
    </row>
    <row r="35" spans="2:5" ht="20.100000000000001" customHeight="1" thickBot="1" x14ac:dyDescent="0.25">
      <c r="B35" s="4" t="s">
        <v>29</v>
      </c>
      <c r="C35" s="5">
        <v>5</v>
      </c>
      <c r="D35" s="5">
        <v>3</v>
      </c>
      <c r="E35" s="6">
        <f t="shared" ref="E35:E37" si="2">IF(C35&gt;0,(D35-C35)/C35,"-")</f>
        <v>-0.4</v>
      </c>
    </row>
    <row r="36" spans="2:5" ht="20.100000000000001" customHeight="1" thickBot="1" x14ac:dyDescent="0.25">
      <c r="B36" s="4" t="s">
        <v>28</v>
      </c>
      <c r="C36" s="5">
        <v>289</v>
      </c>
      <c r="D36" s="5">
        <v>312</v>
      </c>
      <c r="E36" s="6">
        <f t="shared" si="2"/>
        <v>7.9584775086505188E-2</v>
      </c>
    </row>
    <row r="37" spans="2:5" ht="20.100000000000001" customHeight="1" thickBot="1" x14ac:dyDescent="0.25">
      <c r="B37" s="4" t="s">
        <v>30</v>
      </c>
      <c r="C37" s="5">
        <v>167</v>
      </c>
      <c r="D37" s="5">
        <v>142</v>
      </c>
      <c r="E37" s="6">
        <f t="shared" si="2"/>
        <v>-0.1497005988023952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332</v>
      </c>
      <c r="D44" s="5">
        <v>333</v>
      </c>
      <c r="E44" s="6">
        <f>IF(C44&gt;0,(D44-C44)/C44,"-")</f>
        <v>3.0120481927710845E-3</v>
      </c>
    </row>
    <row r="45" spans="2:5" ht="20.100000000000001" customHeight="1" thickBot="1" x14ac:dyDescent="0.25">
      <c r="B45" s="4" t="s">
        <v>34</v>
      </c>
      <c r="C45" s="5">
        <v>37</v>
      </c>
      <c r="D45" s="5">
        <v>22</v>
      </c>
      <c r="E45" s="6">
        <f t="shared" ref="E45:E51" si="3">IF(C45&gt;0,(D45-C45)/C45,"-")</f>
        <v>-0.40540540540540543</v>
      </c>
    </row>
    <row r="46" spans="2:5" ht="20.100000000000001" customHeight="1" thickBot="1" x14ac:dyDescent="0.25">
      <c r="B46" s="4" t="s">
        <v>31</v>
      </c>
      <c r="C46" s="5">
        <v>16</v>
      </c>
      <c r="D46" s="5">
        <v>25</v>
      </c>
      <c r="E46" s="6">
        <f t="shared" si="3"/>
        <v>0.5625</v>
      </c>
    </row>
    <row r="47" spans="2:5" ht="20.100000000000001" customHeight="1" thickBot="1" x14ac:dyDescent="0.25">
      <c r="B47" s="4" t="s">
        <v>32</v>
      </c>
      <c r="C47" s="5">
        <v>824</v>
      </c>
      <c r="D47" s="5">
        <v>716</v>
      </c>
      <c r="E47" s="6">
        <f t="shared" si="3"/>
        <v>-0.13106796116504854</v>
      </c>
    </row>
    <row r="48" spans="2:5" ht="20.100000000000001" customHeight="1" thickBot="1" x14ac:dyDescent="0.25">
      <c r="B48" s="4" t="s">
        <v>35</v>
      </c>
      <c r="C48" s="5">
        <v>367</v>
      </c>
      <c r="D48" s="5">
        <v>380</v>
      </c>
      <c r="E48" s="6">
        <f t="shared" si="3"/>
        <v>3.5422343324250684E-2</v>
      </c>
    </row>
    <row r="49" spans="2:5" ht="20.100000000000001" customHeight="1" thickBot="1" x14ac:dyDescent="0.25">
      <c r="B49" s="4" t="s">
        <v>67</v>
      </c>
      <c r="C49" s="5">
        <v>269</v>
      </c>
      <c r="D49" s="5">
        <v>252</v>
      </c>
      <c r="E49" s="6">
        <f t="shared" si="3"/>
        <v>-6.3197026022304828E-2</v>
      </c>
    </row>
    <row r="50" spans="2:5" ht="20.100000000000001" customHeight="1" collapsed="1" thickBot="1" x14ac:dyDescent="0.25">
      <c r="B50" s="4" t="s">
        <v>36</v>
      </c>
      <c r="C50" s="6">
        <f>C44/(C44+C45)</f>
        <v>0.89972899728997291</v>
      </c>
      <c r="D50" s="6">
        <f>D44/(D44+D45)</f>
        <v>0.93802816901408448</v>
      </c>
      <c r="E50" s="6">
        <f t="shared" si="3"/>
        <v>4.2567452910232437E-2</v>
      </c>
    </row>
    <row r="51" spans="2:5" ht="20.100000000000001" customHeight="1" thickBot="1" x14ac:dyDescent="0.25">
      <c r="B51" s="4" t="s">
        <v>37</v>
      </c>
      <c r="C51" s="6">
        <f>C47/(C46+C47)</f>
        <v>0.98095238095238091</v>
      </c>
      <c r="D51" s="6">
        <f t="shared" ref="D51" si="4">D47/(D46+D47)</f>
        <v>0.96626180836707154</v>
      </c>
      <c r="E51" s="6">
        <f t="shared" si="3"/>
        <v>-1.4975826421917318E-2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369</v>
      </c>
      <c r="D58" s="5">
        <v>356</v>
      </c>
      <c r="E58" s="6">
        <f>IF(C58&gt;0,(D58-C58)/C58,"-")</f>
        <v>-3.5230352303523033E-2</v>
      </c>
    </row>
    <row r="59" spans="2:5" ht="20.100000000000001" customHeight="1" thickBot="1" x14ac:dyDescent="0.25">
      <c r="B59" s="4" t="s">
        <v>41</v>
      </c>
      <c r="C59" s="5">
        <v>263</v>
      </c>
      <c r="D59" s="5">
        <v>257</v>
      </c>
      <c r="E59" s="6">
        <f t="shared" ref="E59:E63" si="5">IF(C59&gt;0,(D59-C59)/C59,"-")</f>
        <v>-2.2813688212927757E-2</v>
      </c>
    </row>
    <row r="60" spans="2:5" ht="20.100000000000001" customHeight="1" thickBot="1" x14ac:dyDescent="0.25">
      <c r="B60" s="4" t="s">
        <v>42</v>
      </c>
      <c r="C60" s="5">
        <v>69</v>
      </c>
      <c r="D60" s="5">
        <v>77</v>
      </c>
      <c r="E60" s="6">
        <f t="shared" si="5"/>
        <v>0.11594202898550725</v>
      </c>
    </row>
    <row r="61" spans="2:5" ht="20.100000000000001" customHeight="1" collapsed="1" thickBot="1" x14ac:dyDescent="0.25">
      <c r="B61" s="4" t="s">
        <v>98</v>
      </c>
      <c r="C61" s="6">
        <f>(C59+C60)/C58</f>
        <v>0.89972899728997291</v>
      </c>
      <c r="D61" s="6">
        <f>(D59+D60)/D58</f>
        <v>0.9382022471910112</v>
      </c>
      <c r="E61" s="6">
        <f t="shared" si="5"/>
        <v>4.2760931365913038E-2</v>
      </c>
    </row>
    <row r="62" spans="2:5" ht="20.100000000000001" customHeight="1" thickBot="1" x14ac:dyDescent="0.25">
      <c r="B62" s="4" t="s">
        <v>39</v>
      </c>
      <c r="C62" s="6">
        <v>0.89761092150170652</v>
      </c>
      <c r="D62" s="6">
        <v>0.92446043165467628</v>
      </c>
      <c r="E62" s="6">
        <f t="shared" si="5"/>
        <v>2.9912191919468221E-2</v>
      </c>
    </row>
    <row r="63" spans="2:5" ht="20.100000000000001" customHeight="1" thickBot="1" x14ac:dyDescent="0.25">
      <c r="B63" s="4" t="s">
        <v>40</v>
      </c>
      <c r="C63" s="6">
        <v>0.90789473684210531</v>
      </c>
      <c r="D63" s="6">
        <v>0.98717948717948723</v>
      </c>
      <c r="E63" s="6">
        <f t="shared" si="5"/>
        <v>8.7328130806391666E-2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2147</v>
      </c>
      <c r="D70" s="5">
        <v>2209</v>
      </c>
      <c r="E70" s="6">
        <f>IF(C70&gt;0,(D70-C70)/C70,"-")</f>
        <v>2.887750349324639E-2</v>
      </c>
    </row>
    <row r="71" spans="2:5" ht="20.100000000000001" customHeight="1" thickBot="1" x14ac:dyDescent="0.25">
      <c r="B71" s="4" t="s">
        <v>45</v>
      </c>
      <c r="C71" s="5">
        <v>615</v>
      </c>
      <c r="D71" s="5">
        <v>652</v>
      </c>
      <c r="E71" s="6">
        <f t="shared" ref="E71:E77" si="6">IF(C71&gt;0,(D71-C71)/C71,"-")</f>
        <v>6.0162601626016263E-2</v>
      </c>
    </row>
    <row r="72" spans="2:5" ht="20.100000000000001" customHeight="1" thickBot="1" x14ac:dyDescent="0.25">
      <c r="B72" s="4" t="s">
        <v>43</v>
      </c>
      <c r="C72" s="5">
        <v>4</v>
      </c>
      <c r="D72" s="5">
        <v>6</v>
      </c>
      <c r="E72" s="6">
        <f t="shared" si="6"/>
        <v>0.5</v>
      </c>
    </row>
    <row r="73" spans="2:5" ht="20.100000000000001" customHeight="1" thickBot="1" x14ac:dyDescent="0.25">
      <c r="B73" s="4" t="s">
        <v>46</v>
      </c>
      <c r="C73" s="5">
        <v>1093</v>
      </c>
      <c r="D73" s="5">
        <v>1113</v>
      </c>
      <c r="E73" s="6">
        <f t="shared" si="6"/>
        <v>1.8298261665141813E-2</v>
      </c>
    </row>
    <row r="74" spans="2:5" ht="20.100000000000001" customHeight="1" thickBot="1" x14ac:dyDescent="0.25">
      <c r="B74" s="4" t="s">
        <v>47</v>
      </c>
      <c r="C74" s="5">
        <v>336</v>
      </c>
      <c r="D74" s="5">
        <v>356</v>
      </c>
      <c r="E74" s="6">
        <f t="shared" si="6"/>
        <v>5.9523809523809521E-2</v>
      </c>
    </row>
    <row r="75" spans="2:5" ht="20.100000000000001" customHeight="1" thickBot="1" x14ac:dyDescent="0.25">
      <c r="B75" s="4" t="s">
        <v>48</v>
      </c>
      <c r="C75" s="5">
        <v>99</v>
      </c>
      <c r="D75" s="5">
        <v>81</v>
      </c>
      <c r="E75" s="6">
        <f t="shared" si="6"/>
        <v>-0.18181818181818182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168</v>
      </c>
      <c r="D90" s="5">
        <v>153</v>
      </c>
      <c r="E90" s="6">
        <f>IF(C90&gt;0,(D90-C90)/C90,"-")</f>
        <v>-8.9285714285714288E-2</v>
      </c>
    </row>
    <row r="91" spans="2:5" ht="29.25" thickBot="1" x14ac:dyDescent="0.25">
      <c r="B91" s="4" t="s">
        <v>52</v>
      </c>
      <c r="C91" s="5">
        <v>97</v>
      </c>
      <c r="D91" s="5">
        <v>118</v>
      </c>
      <c r="E91" s="6">
        <f t="shared" ref="E91:E93" si="7">IF(C91&gt;0,(D91-C91)/C91,"-")</f>
        <v>0.21649484536082475</v>
      </c>
    </row>
    <row r="92" spans="2:5" ht="29.25" customHeight="1" thickBot="1" x14ac:dyDescent="0.25">
      <c r="B92" s="4" t="s">
        <v>53</v>
      </c>
      <c r="C92" s="5">
        <v>68</v>
      </c>
      <c r="D92" s="5">
        <v>89</v>
      </c>
      <c r="E92" s="6">
        <f t="shared" si="7"/>
        <v>0.30882352941176472</v>
      </c>
    </row>
    <row r="93" spans="2:5" ht="29.25" customHeight="1" thickBot="1" x14ac:dyDescent="0.25">
      <c r="B93" s="4" t="s">
        <v>54</v>
      </c>
      <c r="C93" s="6">
        <f>(C90+C91)/(C90+C91+C92)</f>
        <v>0.79579579579579585</v>
      </c>
      <c r="D93" s="6">
        <f>(D90+D91)/(D90+D91+D92)</f>
        <v>0.75277777777777777</v>
      </c>
      <c r="E93" s="6">
        <f t="shared" si="7"/>
        <v>-5.4056603773584976E-2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340</v>
      </c>
      <c r="D100" s="5">
        <v>360</v>
      </c>
      <c r="E100" s="6">
        <f>IF(C100&gt;0,(D100-C100)/C100,"-")</f>
        <v>5.8823529411764705E-2</v>
      </c>
    </row>
    <row r="101" spans="2:5" ht="20.100000000000001" customHeight="1" thickBot="1" x14ac:dyDescent="0.25">
      <c r="B101" s="4" t="s">
        <v>41</v>
      </c>
      <c r="C101" s="5">
        <v>225</v>
      </c>
      <c r="D101" s="5">
        <v>228</v>
      </c>
      <c r="E101" s="6">
        <f t="shared" ref="E101:E105" si="8">IF(C101&gt;0,(D101-C101)/C101,"-")</f>
        <v>1.3333333333333334E-2</v>
      </c>
    </row>
    <row r="102" spans="2:5" ht="20.100000000000001" customHeight="1" thickBot="1" x14ac:dyDescent="0.25">
      <c r="B102" s="4" t="s">
        <v>42</v>
      </c>
      <c r="C102" s="5">
        <v>47</v>
      </c>
      <c r="D102" s="5">
        <v>43</v>
      </c>
      <c r="E102" s="6">
        <f t="shared" si="8"/>
        <v>-8.5106382978723402E-2</v>
      </c>
    </row>
    <row r="103" spans="2:5" ht="20.100000000000001" customHeight="1" thickBot="1" x14ac:dyDescent="0.25">
      <c r="B103" s="4" t="s">
        <v>98</v>
      </c>
      <c r="C103" s="6">
        <f>(C101+C102)/C100</f>
        <v>0.8</v>
      </c>
      <c r="D103" s="6">
        <f>(D101+D102)/D100</f>
        <v>0.75277777777777777</v>
      </c>
      <c r="E103" s="6">
        <f t="shared" si="8"/>
        <v>-5.9027777777777846E-2</v>
      </c>
    </row>
    <row r="104" spans="2:5" ht="20.100000000000001" customHeight="1" thickBot="1" x14ac:dyDescent="0.25">
      <c r="B104" s="4" t="s">
        <v>39</v>
      </c>
      <c r="C104" s="6">
        <v>0.7978723404255319</v>
      </c>
      <c r="D104" s="6">
        <v>0.7651006711409396</v>
      </c>
      <c r="E104" s="6">
        <f t="shared" si="8"/>
        <v>-4.1073825503355678E-2</v>
      </c>
    </row>
    <row r="105" spans="2:5" ht="20.100000000000001" customHeight="1" thickBot="1" x14ac:dyDescent="0.25">
      <c r="B105" s="4" t="s">
        <v>40</v>
      </c>
      <c r="C105" s="6">
        <v>0.81034482758620685</v>
      </c>
      <c r="D105" s="6">
        <v>0.69354838709677424</v>
      </c>
      <c r="E105" s="6">
        <f t="shared" si="8"/>
        <v>-0.14413177762525728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418</v>
      </c>
      <c r="D112" s="5">
        <v>411</v>
      </c>
      <c r="E112" s="6">
        <f>IF(C112&gt;0,(D112-C112)/C112,"-")</f>
        <v>-1.6746411483253589E-2</v>
      </c>
    </row>
    <row r="113" spans="2:14" ht="15" thickBot="1" x14ac:dyDescent="0.25">
      <c r="B113" s="4" t="s">
        <v>56</v>
      </c>
      <c r="C113" s="5">
        <v>311</v>
      </c>
      <c r="D113" s="5">
        <v>305</v>
      </c>
      <c r="E113" s="6">
        <f t="shared" ref="E113:E114" si="9">IF(C113&gt;0,(D113-C113)/C113,"-")</f>
        <v>-1.9292604501607719E-2</v>
      </c>
    </row>
    <row r="114" spans="2:14" ht="15" thickBot="1" x14ac:dyDescent="0.25">
      <c r="B114" s="4" t="s">
        <v>57</v>
      </c>
      <c r="C114" s="5">
        <v>107</v>
      </c>
      <c r="D114" s="5">
        <v>106</v>
      </c>
      <c r="E114" s="6">
        <f t="shared" si="9"/>
        <v>-9.3457943925233638E-3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0</v>
      </c>
      <c r="E128" s="10">
        <v>0</v>
      </c>
      <c r="F128" s="10">
        <v>4</v>
      </c>
      <c r="G128" s="10">
        <v>3</v>
      </c>
      <c r="H128" s="10">
        <v>4</v>
      </c>
      <c r="I128" s="10">
        <v>1</v>
      </c>
      <c r="J128" s="10">
        <v>8</v>
      </c>
      <c r="K128" s="6">
        <f>IF(C128=0,"-",(G128-C128)/C128)</f>
        <v>-0.25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2</v>
      </c>
      <c r="D129" s="10">
        <v>0</v>
      </c>
      <c r="E129" s="10">
        <v>0</v>
      </c>
      <c r="F129" s="10">
        <v>2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7</v>
      </c>
      <c r="D133" s="10">
        <v>0</v>
      </c>
      <c r="E133" s="10">
        <v>0</v>
      </c>
      <c r="F133" s="10">
        <v>7</v>
      </c>
      <c r="G133" s="10">
        <v>3</v>
      </c>
      <c r="H133" s="10">
        <v>4</v>
      </c>
      <c r="I133" s="10">
        <v>1</v>
      </c>
      <c r="J133" s="10">
        <v>8</v>
      </c>
      <c r="K133" s="6">
        <f t="shared" si="11"/>
        <v>-0.5714285714285714</v>
      </c>
      <c r="L133" s="6" t="str">
        <f t="shared" si="10"/>
        <v>-</v>
      </c>
      <c r="M133" s="6" t="str">
        <f t="shared" si="10"/>
        <v>-</v>
      </c>
      <c r="N133" s="6">
        <f t="shared" si="10"/>
        <v>0.14285714285714285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0.66666666666666663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0.50000000000000011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0.50000000000000011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12</v>
      </c>
      <c r="D143" s="10">
        <v>0</v>
      </c>
      <c r="E143" s="10">
        <v>8</v>
      </c>
      <c r="F143" s="10">
        <v>20</v>
      </c>
      <c r="G143" s="10">
        <v>10</v>
      </c>
      <c r="H143" s="10">
        <v>0</v>
      </c>
      <c r="I143" s="10">
        <v>2</v>
      </c>
      <c r="J143" s="10">
        <v>12</v>
      </c>
      <c r="K143" s="6">
        <f>IF(C143=0,"-",(G143-C143)/C143)</f>
        <v>-0.16666666666666666</v>
      </c>
      <c r="L143" s="6" t="str">
        <f t="shared" ref="L143:N147" si="15">IF(D143=0,"-",(H143-D143)/D143)</f>
        <v>-</v>
      </c>
      <c r="M143" s="6">
        <f t="shared" si="15"/>
        <v>-0.75</v>
      </c>
      <c r="N143" s="6">
        <f t="shared" si="15"/>
        <v>-0.4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4</v>
      </c>
      <c r="H144" s="10">
        <v>0</v>
      </c>
      <c r="I144" s="10">
        <v>0</v>
      </c>
      <c r="J144" s="10">
        <v>4</v>
      </c>
      <c r="K144" s="6">
        <f t="shared" ref="K144:K147" si="16">IF(C144=0,"-",(G144-C144)/C144)</f>
        <v>3</v>
      </c>
      <c r="L144" s="6" t="str">
        <f t="shared" si="15"/>
        <v>-</v>
      </c>
      <c r="M144" s="6" t="str">
        <f t="shared" si="15"/>
        <v>-</v>
      </c>
      <c r="N144" s="6">
        <f t="shared" si="15"/>
        <v>3</v>
      </c>
    </row>
    <row r="145" spans="2:14" ht="15" thickBot="1" x14ac:dyDescent="0.25">
      <c r="B145" s="4" t="s">
        <v>73</v>
      </c>
      <c r="C145" s="10">
        <v>62</v>
      </c>
      <c r="D145" s="10">
        <v>0</v>
      </c>
      <c r="E145" s="10">
        <v>7</v>
      </c>
      <c r="F145" s="10">
        <v>69</v>
      </c>
      <c r="G145" s="10">
        <v>56</v>
      </c>
      <c r="H145" s="10">
        <v>0</v>
      </c>
      <c r="I145" s="10">
        <v>7</v>
      </c>
      <c r="J145" s="10">
        <v>63</v>
      </c>
      <c r="K145" s="6">
        <f t="shared" si="16"/>
        <v>-9.6774193548387094E-2</v>
      </c>
      <c r="L145" s="6" t="str">
        <f t="shared" si="15"/>
        <v>-</v>
      </c>
      <c r="M145" s="6">
        <f t="shared" si="15"/>
        <v>0</v>
      </c>
      <c r="N145" s="6">
        <f t="shared" si="15"/>
        <v>-8.6956521739130432E-2</v>
      </c>
    </row>
    <row r="146" spans="2:14" ht="15" thickBot="1" x14ac:dyDescent="0.25">
      <c r="B146" s="4" t="s">
        <v>74</v>
      </c>
      <c r="C146" s="10">
        <v>18</v>
      </c>
      <c r="D146" s="10">
        <v>0</v>
      </c>
      <c r="E146" s="10">
        <v>5</v>
      </c>
      <c r="F146" s="10">
        <v>23</v>
      </c>
      <c r="G146" s="10">
        <v>13</v>
      </c>
      <c r="H146" s="10">
        <v>0</v>
      </c>
      <c r="I146" s="10">
        <v>2</v>
      </c>
      <c r="J146" s="10">
        <v>15</v>
      </c>
      <c r="K146" s="6">
        <f t="shared" si="16"/>
        <v>-0.27777777777777779</v>
      </c>
      <c r="L146" s="6" t="str">
        <f t="shared" si="15"/>
        <v>-</v>
      </c>
      <c r="M146" s="6">
        <f t="shared" si="15"/>
        <v>-0.6</v>
      </c>
      <c r="N146" s="6">
        <f t="shared" si="15"/>
        <v>-0.34782608695652173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93</v>
      </c>
      <c r="D148" s="10">
        <v>0</v>
      </c>
      <c r="E148" s="10">
        <v>20</v>
      </c>
      <c r="F148" s="10">
        <v>113</v>
      </c>
      <c r="G148" s="10">
        <v>83</v>
      </c>
      <c r="H148" s="10">
        <v>0</v>
      </c>
      <c r="I148" s="10">
        <v>11</v>
      </c>
      <c r="J148" s="10">
        <v>94</v>
      </c>
      <c r="K148" s="6">
        <f t="shared" ref="K148" si="17">IF(C148=0,"-",(G148-C148)/C148)</f>
        <v>-0.10752688172043011</v>
      </c>
      <c r="L148" s="6" t="str">
        <f t="shared" ref="L148" si="18">IF(D148=0,"-",(H148-D148)/D148)</f>
        <v>-</v>
      </c>
      <c r="M148" s="6">
        <f t="shared" ref="M148" si="19">IF(E148=0,"-",(I148-E148)/E148)</f>
        <v>-0.45</v>
      </c>
      <c r="N148" s="6">
        <f t="shared" ref="N148" si="20">IF(F148=0,"-",(J148-F148)/F148)</f>
        <v>-0.16814159292035399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0.16216216216216217</v>
      </c>
      <c r="D149" s="6" t="str">
        <f t="shared" si="21"/>
        <v>-</v>
      </c>
      <c r="E149" s="6">
        <f t="shared" si="21"/>
        <v>0.53333333333333333</v>
      </c>
      <c r="F149" s="6">
        <f t="shared" si="21"/>
        <v>0.2247191011235955</v>
      </c>
      <c r="G149" s="6">
        <f t="shared" si="21"/>
        <v>0.15151515151515152</v>
      </c>
      <c r="H149" s="6" t="str">
        <f t="shared" si="21"/>
        <v>-</v>
      </c>
      <c r="I149" s="6">
        <f t="shared" si="21"/>
        <v>0.22222222222222221</v>
      </c>
      <c r="J149" s="6">
        <f t="shared" si="21"/>
        <v>0.16</v>
      </c>
      <c r="K149" s="6">
        <f>IF(OR(C149="-",G149="-"),"-",(G149-C149)/C149)</f>
        <v>-6.5656565656565677E-2</v>
      </c>
      <c r="L149" s="6" t="str">
        <f t="shared" ref="L149:N150" si="22">IF(OR(D149="-",H149="-"),"-",(H149-D149)/D149)</f>
        <v>-</v>
      </c>
      <c r="M149" s="6">
        <f t="shared" si="22"/>
        <v>-0.58333333333333337</v>
      </c>
      <c r="N149" s="6">
        <f t="shared" si="22"/>
        <v>-0.28799999999999998</v>
      </c>
    </row>
    <row r="150" spans="2:14" ht="29.25" thickBot="1" x14ac:dyDescent="0.25">
      <c r="B150" s="7" t="s">
        <v>77</v>
      </c>
      <c r="C150" s="6">
        <f t="shared" si="21"/>
        <v>5.2631578947368418E-2</v>
      </c>
      <c r="D150" s="6" t="str">
        <f t="shared" si="21"/>
        <v>-</v>
      </c>
      <c r="E150" s="6" t="str">
        <f t="shared" si="21"/>
        <v>-</v>
      </c>
      <c r="F150" s="6">
        <f t="shared" si="21"/>
        <v>4.1666666666666664E-2</v>
      </c>
      <c r="G150" s="6">
        <f t="shared" si="21"/>
        <v>0.23529411764705882</v>
      </c>
      <c r="H150" s="6" t="str">
        <f t="shared" si="21"/>
        <v>-</v>
      </c>
      <c r="I150" s="6" t="str">
        <f t="shared" si="21"/>
        <v>-</v>
      </c>
      <c r="J150" s="6">
        <f t="shared" si="21"/>
        <v>0.21052631578947367</v>
      </c>
      <c r="K150" s="6">
        <f>IF(OR(C150="-",G150="-"),"-",(G150-C150)/C150)</f>
        <v>3.4705882352941178</v>
      </c>
      <c r="L150" s="6" t="str">
        <f t="shared" si="22"/>
        <v>-</v>
      </c>
      <c r="M150" s="6" t="str">
        <f t="shared" si="22"/>
        <v>-</v>
      </c>
      <c r="N150" s="6">
        <f t="shared" si="22"/>
        <v>4.052631578947369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77</v>
      </c>
      <c r="D157" s="19">
        <v>59</v>
      </c>
      <c r="E157" s="18">
        <f>IF(C157=0,"-",(D157-C157)/C157)</f>
        <v>-0.23376623376623376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15</v>
      </c>
      <c r="D158" s="19">
        <v>13</v>
      </c>
      <c r="E158" s="18">
        <f t="shared" ref="E158:E159" si="23">IF(C158=0,"-",(D158-C158)/C158)</f>
        <v>-0.13333333333333333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0.83695652173913049</v>
      </c>
      <c r="D160" s="18">
        <f>IF(D157=0,"-",D157/(D157+D158+D159))</f>
        <v>0.81944444444444442</v>
      </c>
      <c r="E160" s="18">
        <f>IF(OR(C160="-",D160="-"),"-",(D160-C160)/C160)</f>
        <v>-2.0923520923521014E-2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6</v>
      </c>
      <c r="D166" s="5">
        <v>8</v>
      </c>
      <c r="E166" s="6">
        <f>IF(C166=0,"-",(D166-C166)/C166)</f>
        <v>0.33333333333333331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4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4</v>
      </c>
      <c r="E168" s="6">
        <f t="shared" si="24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0.66666666666666663</v>
      </c>
      <c r="D169" s="6">
        <f>IF(D166=0,"-",(D167+D168)/D166)</f>
        <v>1</v>
      </c>
      <c r="E169" s="6">
        <f t="shared" ref="E169:E171" si="25">IF(OR(C169="-",D169="-"),"-",(D169-C169)/C169)</f>
        <v>0.50000000000000011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1</v>
      </c>
      <c r="E170" s="6">
        <f t="shared" si="25"/>
        <v>1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11</v>
      </c>
      <c r="D178" s="5">
        <v>9</v>
      </c>
      <c r="E178" s="6">
        <f>IF(C178=0,"-",(D178-C178)/C178)</f>
        <v>-0.18181818181818182</v>
      </c>
      <c r="H178" s="13"/>
    </row>
    <row r="179" spans="2:8" ht="15" thickBot="1" x14ac:dyDescent="0.25">
      <c r="B179" s="4" t="s">
        <v>43</v>
      </c>
      <c r="C179" s="5">
        <v>9</v>
      </c>
      <c r="D179" s="5">
        <v>4</v>
      </c>
      <c r="E179" s="6">
        <f t="shared" ref="E179:E185" si="26">IF(C179=0,"-",(D179-C179)/C179)</f>
        <v>-0.55555555555555558</v>
      </c>
      <c r="H179" s="13"/>
    </row>
    <row r="180" spans="2:8" ht="15" thickBot="1" x14ac:dyDescent="0.25">
      <c r="B180" s="4" t="s">
        <v>47</v>
      </c>
      <c r="C180" s="5">
        <v>2</v>
      </c>
      <c r="D180" s="5">
        <v>1</v>
      </c>
      <c r="E180" s="6">
        <f t="shared" si="26"/>
        <v>-0.5</v>
      </c>
      <c r="H180" s="13"/>
    </row>
    <row r="181" spans="2:8" ht="15" thickBot="1" x14ac:dyDescent="0.25">
      <c r="B181" s="4" t="s">
        <v>78</v>
      </c>
      <c r="C181" s="5">
        <v>0</v>
      </c>
      <c r="D181" s="5">
        <v>4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69</v>
      </c>
      <c r="D182" s="5">
        <v>92</v>
      </c>
      <c r="E182" s="6">
        <f t="shared" si="26"/>
        <v>0.33333333333333331</v>
      </c>
      <c r="H182" s="13"/>
    </row>
    <row r="183" spans="2:8" ht="15" thickBot="1" x14ac:dyDescent="0.25">
      <c r="B183" s="4" t="s">
        <v>47</v>
      </c>
      <c r="C183" s="5">
        <v>55</v>
      </c>
      <c r="D183" s="5">
        <v>84</v>
      </c>
      <c r="E183" s="6">
        <f t="shared" si="26"/>
        <v>0.52727272727272723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14</v>
      </c>
      <c r="D185" s="5">
        <v>8</v>
      </c>
      <c r="E185" s="6">
        <f t="shared" si="26"/>
        <v>-0.42857142857142855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6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6</v>
      </c>
      <c r="D199" s="5">
        <v>7</v>
      </c>
      <c r="E199" s="6">
        <f t="shared" si="27"/>
        <v>0.16666666666666666</v>
      </c>
    </row>
    <row r="200" spans="2:5" ht="15" thickBot="1" x14ac:dyDescent="0.25">
      <c r="B200" s="4" t="s">
        <v>85</v>
      </c>
      <c r="C200" s="5">
        <v>4</v>
      </c>
      <c r="D200" s="5">
        <v>5</v>
      </c>
      <c r="E200" s="6">
        <f t="shared" si="27"/>
        <v>0.25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6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6</v>
      </c>
      <c r="D209" s="5">
        <v>4</v>
      </c>
      <c r="E209" s="6">
        <f t="shared" si="28"/>
        <v>-0.33333333333333331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2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9</v>
      </c>
      <c r="E221" s="6">
        <f t="shared" ref="E221:E223" si="30">IF(C221=0,"-",(D221-C221)/C221)</f>
        <v>0</v>
      </c>
    </row>
    <row r="222" spans="2:5" ht="15" thickBot="1" x14ac:dyDescent="0.25">
      <c r="B222" s="16" t="s">
        <v>92</v>
      </c>
      <c r="C222" s="5">
        <v>8</v>
      </c>
      <c r="D222" s="5">
        <v>8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17</v>
      </c>
      <c r="D223" s="5">
        <v>15</v>
      </c>
      <c r="E223" s="6">
        <f t="shared" si="30"/>
        <v>-0.11764705882352941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8045</v>
      </c>
      <c r="D14" s="5">
        <v>7996</v>
      </c>
      <c r="E14" s="6">
        <f>IF(C14&gt;0,(D14-C14)/C14)</f>
        <v>-6.0907395898073336E-3</v>
      </c>
    </row>
    <row r="15" spans="1:5" ht="20.100000000000001" customHeight="1" thickBot="1" x14ac:dyDescent="0.25">
      <c r="B15" s="4" t="s">
        <v>17</v>
      </c>
      <c r="C15" s="5">
        <v>7128</v>
      </c>
      <c r="D15" s="5">
        <v>7011</v>
      </c>
      <c r="E15" s="6">
        <f t="shared" ref="E15:E25" si="0">IF(C15&gt;0,(D15-C15)/C15)</f>
        <v>-1.6414141414141416E-2</v>
      </c>
    </row>
    <row r="16" spans="1:5" ht="20.100000000000001" customHeight="1" thickBot="1" x14ac:dyDescent="0.25">
      <c r="B16" s="4" t="s">
        <v>18</v>
      </c>
      <c r="C16" s="5">
        <v>3788</v>
      </c>
      <c r="D16" s="5">
        <v>3820</v>
      </c>
      <c r="E16" s="6">
        <f t="shared" si="0"/>
        <v>8.4477296726504746E-3</v>
      </c>
    </row>
    <row r="17" spans="2:5" ht="20.100000000000001" customHeight="1" thickBot="1" x14ac:dyDescent="0.25">
      <c r="B17" s="4" t="s">
        <v>19</v>
      </c>
      <c r="C17" s="5">
        <v>3340</v>
      </c>
      <c r="D17" s="5">
        <v>3191</v>
      </c>
      <c r="E17" s="6">
        <f t="shared" si="0"/>
        <v>-4.4610778443113772E-2</v>
      </c>
    </row>
    <row r="18" spans="2:5" ht="20.100000000000001" customHeight="1" thickBot="1" x14ac:dyDescent="0.25">
      <c r="B18" s="4" t="s">
        <v>100</v>
      </c>
      <c r="C18" s="5">
        <v>3</v>
      </c>
      <c r="D18" s="5">
        <v>4</v>
      </c>
      <c r="E18" s="6">
        <f>IF(C18=0,"-",(D18-C18)/C18)</f>
        <v>0.33333333333333331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0.46857463524130188</v>
      </c>
      <c r="D20" s="6">
        <f>D17/D15</f>
        <v>0.45514191984025104</v>
      </c>
      <c r="E20" s="6">
        <f t="shared" si="0"/>
        <v>-2.866718424511689E-2</v>
      </c>
    </row>
    <row r="21" spans="2:5" ht="30" customHeight="1" thickBot="1" x14ac:dyDescent="0.25">
      <c r="B21" s="4" t="s">
        <v>23</v>
      </c>
      <c r="C21" s="5">
        <v>790</v>
      </c>
      <c r="D21" s="5">
        <v>888</v>
      </c>
      <c r="E21" s="6">
        <f t="shared" si="0"/>
        <v>0.1240506329113924</v>
      </c>
    </row>
    <row r="22" spans="2:5" ht="20.100000000000001" customHeight="1" thickBot="1" x14ac:dyDescent="0.25">
      <c r="B22" s="4" t="s">
        <v>24</v>
      </c>
      <c r="C22" s="5">
        <v>421</v>
      </c>
      <c r="D22" s="5">
        <v>422</v>
      </c>
      <c r="E22" s="6">
        <f t="shared" si="0"/>
        <v>2.3752969121140144E-3</v>
      </c>
    </row>
    <row r="23" spans="2:5" ht="20.100000000000001" customHeight="1" thickBot="1" x14ac:dyDescent="0.25">
      <c r="B23" s="4" t="s">
        <v>25</v>
      </c>
      <c r="C23" s="5">
        <v>369</v>
      </c>
      <c r="D23" s="5">
        <v>466</v>
      </c>
      <c r="E23" s="6">
        <f t="shared" si="0"/>
        <v>0.26287262872628725</v>
      </c>
    </row>
    <row r="24" spans="2:5" ht="20.100000000000001" customHeight="1" thickBot="1" x14ac:dyDescent="0.25">
      <c r="B24" s="4" t="s">
        <v>21</v>
      </c>
      <c r="C24" s="6">
        <f>C23/C21</f>
        <v>0.4670886075949367</v>
      </c>
      <c r="D24" s="6">
        <f t="shared" ref="D24" si="1">D23/D21</f>
        <v>0.52477477477477474</v>
      </c>
      <c r="E24" s="6">
        <f t="shared" si="0"/>
        <v>0.12350155033081858</v>
      </c>
    </row>
    <row r="25" spans="2:5" ht="20.100000000000001" customHeight="1" thickBot="1" x14ac:dyDescent="0.25">
      <c r="B25" s="7" t="s">
        <v>26</v>
      </c>
      <c r="C25" s="6">
        <v>0.19512168415635467</v>
      </c>
      <c r="D25" s="6">
        <v>0.19191892923964682</v>
      </c>
      <c r="E25" s="6">
        <f t="shared" si="0"/>
        <v>-1.6414141414141461E-2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1569</v>
      </c>
      <c r="D34" s="5">
        <v>1532</v>
      </c>
      <c r="E34" s="6">
        <f>IF(C34&gt;0,(D34-C34)/C34,"-")</f>
        <v>-2.3581899298916506E-2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13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701</v>
      </c>
      <c r="D36" s="5">
        <v>694</v>
      </c>
      <c r="E36" s="6">
        <f t="shared" si="2"/>
        <v>-9.9857346647646214E-3</v>
      </c>
    </row>
    <row r="37" spans="2:5" ht="20.100000000000001" customHeight="1" thickBot="1" x14ac:dyDescent="0.25">
      <c r="B37" s="4" t="s">
        <v>30</v>
      </c>
      <c r="C37" s="5">
        <v>868</v>
      </c>
      <c r="D37" s="5">
        <v>825</v>
      </c>
      <c r="E37" s="6">
        <f t="shared" si="2"/>
        <v>-4.9539170506912443E-2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318</v>
      </c>
      <c r="D44" s="5">
        <v>277</v>
      </c>
      <c r="E44" s="6">
        <f>IF(C44&gt;0,(D44-C44)/C44,"-")</f>
        <v>-0.12893081761006289</v>
      </c>
    </row>
    <row r="45" spans="2:5" ht="20.100000000000001" customHeight="1" thickBot="1" x14ac:dyDescent="0.25">
      <c r="B45" s="4" t="s">
        <v>34</v>
      </c>
      <c r="C45" s="5">
        <v>80</v>
      </c>
      <c r="D45" s="5">
        <v>57</v>
      </c>
      <c r="E45" s="6">
        <f t="shared" ref="E45:E51" si="3">IF(C45&gt;0,(D45-C45)/C45,"-")</f>
        <v>-0.28749999999999998</v>
      </c>
    </row>
    <row r="46" spans="2:5" ht="20.100000000000001" customHeight="1" thickBot="1" x14ac:dyDescent="0.25">
      <c r="B46" s="4" t="s">
        <v>31</v>
      </c>
      <c r="C46" s="5">
        <v>124</v>
      </c>
      <c r="D46" s="5">
        <v>111</v>
      </c>
      <c r="E46" s="6">
        <f t="shared" si="3"/>
        <v>-0.10483870967741936</v>
      </c>
    </row>
    <row r="47" spans="2:5" ht="20.100000000000001" customHeight="1" thickBot="1" x14ac:dyDescent="0.25">
      <c r="B47" s="4" t="s">
        <v>32</v>
      </c>
      <c r="C47" s="5">
        <v>3147</v>
      </c>
      <c r="D47" s="5">
        <v>3081</v>
      </c>
      <c r="E47" s="6">
        <f t="shared" si="3"/>
        <v>-2.0972354623450904E-2</v>
      </c>
    </row>
    <row r="48" spans="2:5" ht="20.100000000000001" customHeight="1" thickBot="1" x14ac:dyDescent="0.25">
      <c r="B48" s="4" t="s">
        <v>35</v>
      </c>
      <c r="C48" s="5">
        <v>1387</v>
      </c>
      <c r="D48" s="5">
        <v>1592</v>
      </c>
      <c r="E48" s="6">
        <f t="shared" si="3"/>
        <v>0.14780100937274693</v>
      </c>
    </row>
    <row r="49" spans="2:5" ht="20.100000000000001" customHeight="1" thickBot="1" x14ac:dyDescent="0.25">
      <c r="B49" s="4" t="s">
        <v>67</v>
      </c>
      <c r="C49" s="5">
        <v>1969</v>
      </c>
      <c r="D49" s="5">
        <v>2107</v>
      </c>
      <c r="E49" s="6">
        <f t="shared" si="3"/>
        <v>7.0086338242762822E-2</v>
      </c>
    </row>
    <row r="50" spans="2:5" ht="20.100000000000001" customHeight="1" collapsed="1" thickBot="1" x14ac:dyDescent="0.25">
      <c r="B50" s="4" t="s">
        <v>36</v>
      </c>
      <c r="C50" s="6">
        <f>C44/(C44+C45)</f>
        <v>0.79899497487437188</v>
      </c>
      <c r="D50" s="6">
        <f>D44/(D44+D45)</f>
        <v>0.8293413173652695</v>
      </c>
      <c r="E50" s="6">
        <f t="shared" si="3"/>
        <v>3.7980642488607719E-2</v>
      </c>
    </row>
    <row r="51" spans="2:5" ht="20.100000000000001" customHeight="1" thickBot="1" x14ac:dyDescent="0.25">
      <c r="B51" s="4" t="s">
        <v>37</v>
      </c>
      <c r="C51" s="6">
        <f>C47/(C46+C47)</f>
        <v>0.96209110363803119</v>
      </c>
      <c r="D51" s="6">
        <f t="shared" ref="D51" si="4">D47/(D46+D47)</f>
        <v>0.96522556390977443</v>
      </c>
      <c r="E51" s="6">
        <f t="shared" si="3"/>
        <v>3.257966173775708E-3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399</v>
      </c>
      <c r="D58" s="5">
        <v>338</v>
      </c>
      <c r="E58" s="6">
        <f>IF(C58&gt;0,(D58-C58)/C58,"-")</f>
        <v>-0.15288220551378445</v>
      </c>
    </row>
    <row r="59" spans="2:5" ht="20.100000000000001" customHeight="1" thickBot="1" x14ac:dyDescent="0.25">
      <c r="B59" s="4" t="s">
        <v>41</v>
      </c>
      <c r="C59" s="5">
        <v>193</v>
      </c>
      <c r="D59" s="5">
        <v>155</v>
      </c>
      <c r="E59" s="6">
        <f t="shared" ref="E59:E63" si="5">IF(C59&gt;0,(D59-C59)/C59,"-")</f>
        <v>-0.19689119170984457</v>
      </c>
    </row>
    <row r="60" spans="2:5" ht="20.100000000000001" customHeight="1" thickBot="1" x14ac:dyDescent="0.25">
      <c r="B60" s="4" t="s">
        <v>42</v>
      </c>
      <c r="C60" s="5">
        <v>126</v>
      </c>
      <c r="D60" s="5">
        <v>126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0.79949874686716793</v>
      </c>
      <c r="D61" s="6">
        <f>(D59+D60)/D58</f>
        <v>0.83136094674556216</v>
      </c>
      <c r="E61" s="6">
        <f t="shared" si="5"/>
        <v>3.9852720224073025E-2</v>
      </c>
    </row>
    <row r="62" spans="2:5" ht="20.100000000000001" customHeight="1" thickBot="1" x14ac:dyDescent="0.25">
      <c r="B62" s="4" t="s">
        <v>39</v>
      </c>
      <c r="C62" s="6">
        <v>0.7975206611570248</v>
      </c>
      <c r="D62" s="6">
        <v>0.7989690721649485</v>
      </c>
      <c r="E62" s="6">
        <f t="shared" si="5"/>
        <v>1.8161423000908571E-3</v>
      </c>
    </row>
    <row r="63" spans="2:5" ht="20.100000000000001" customHeight="1" thickBot="1" x14ac:dyDescent="0.25">
      <c r="B63" s="4" t="s">
        <v>40</v>
      </c>
      <c r="C63" s="6">
        <v>0.80254777070063699</v>
      </c>
      <c r="D63" s="6">
        <v>0.875</v>
      </c>
      <c r="E63" s="6">
        <f t="shared" si="5"/>
        <v>9.0277777777777721E-2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8993</v>
      </c>
      <c r="D70" s="5">
        <v>8879</v>
      </c>
      <c r="E70" s="6">
        <f>IF(C70&gt;0,(D70-C70)/C70,"-")</f>
        <v>-1.2676526187034361E-2</v>
      </c>
    </row>
    <row r="71" spans="2:5" ht="20.100000000000001" customHeight="1" thickBot="1" x14ac:dyDescent="0.25">
      <c r="B71" s="4" t="s">
        <v>45</v>
      </c>
      <c r="C71" s="5">
        <v>1892</v>
      </c>
      <c r="D71" s="5">
        <v>1690</v>
      </c>
      <c r="E71" s="6">
        <f t="shared" ref="E71:E77" si="6">IF(C71&gt;0,(D71-C71)/C71,"-")</f>
        <v>-0.10676532769556026</v>
      </c>
    </row>
    <row r="72" spans="2:5" ht="20.100000000000001" customHeight="1" thickBot="1" x14ac:dyDescent="0.25">
      <c r="B72" s="4" t="s">
        <v>43</v>
      </c>
      <c r="C72" s="5">
        <v>19</v>
      </c>
      <c r="D72" s="5">
        <v>25</v>
      </c>
      <c r="E72" s="6">
        <f t="shared" si="6"/>
        <v>0.31578947368421051</v>
      </c>
    </row>
    <row r="73" spans="2:5" ht="20.100000000000001" customHeight="1" thickBot="1" x14ac:dyDescent="0.25">
      <c r="B73" s="4" t="s">
        <v>46</v>
      </c>
      <c r="C73" s="5">
        <v>5492</v>
      </c>
      <c r="D73" s="5">
        <v>5556</v>
      </c>
      <c r="E73" s="6">
        <f t="shared" si="6"/>
        <v>1.1653313911143482E-2</v>
      </c>
    </row>
    <row r="74" spans="2:5" ht="20.100000000000001" customHeight="1" thickBot="1" x14ac:dyDescent="0.25">
      <c r="B74" s="4" t="s">
        <v>47</v>
      </c>
      <c r="C74" s="5">
        <v>1454</v>
      </c>
      <c r="D74" s="5">
        <v>1468</v>
      </c>
      <c r="E74" s="6">
        <f t="shared" si="6"/>
        <v>9.6286107290233843E-3</v>
      </c>
    </row>
    <row r="75" spans="2:5" ht="20.100000000000001" customHeight="1" thickBot="1" x14ac:dyDescent="0.25">
      <c r="B75" s="4" t="s">
        <v>48</v>
      </c>
      <c r="C75" s="5">
        <v>133</v>
      </c>
      <c r="D75" s="5">
        <v>134</v>
      </c>
      <c r="E75" s="6">
        <f t="shared" si="6"/>
        <v>7.5187969924812026E-3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3</v>
      </c>
      <c r="D77" s="5">
        <v>6</v>
      </c>
      <c r="E77" s="6">
        <f t="shared" si="6"/>
        <v>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586</v>
      </c>
      <c r="D90" s="5">
        <v>637</v>
      </c>
      <c r="E90" s="6">
        <f>IF(C90&gt;0,(D90-C90)/C90,"-")</f>
        <v>8.7030716723549492E-2</v>
      </c>
    </row>
    <row r="91" spans="2:5" ht="29.25" thickBot="1" x14ac:dyDescent="0.25">
      <c r="B91" s="4" t="s">
        <v>52</v>
      </c>
      <c r="C91" s="5">
        <v>342</v>
      </c>
      <c r="D91" s="5">
        <v>317</v>
      </c>
      <c r="E91" s="6">
        <f t="shared" ref="E91:E93" si="7">IF(C91&gt;0,(D91-C91)/C91,"-")</f>
        <v>-7.3099415204678359E-2</v>
      </c>
    </row>
    <row r="92" spans="2:5" ht="29.25" customHeight="1" thickBot="1" x14ac:dyDescent="0.25">
      <c r="B92" s="4" t="s">
        <v>53</v>
      </c>
      <c r="C92" s="5">
        <v>368</v>
      </c>
      <c r="D92" s="5">
        <v>313</v>
      </c>
      <c r="E92" s="6">
        <f t="shared" si="7"/>
        <v>-0.14945652173913043</v>
      </c>
    </row>
    <row r="93" spans="2:5" ht="29.25" customHeight="1" thickBot="1" x14ac:dyDescent="0.25">
      <c r="B93" s="4" t="s">
        <v>54</v>
      </c>
      <c r="C93" s="6">
        <f>(C90+C91)/(C90+C91+C92)</f>
        <v>0.71604938271604934</v>
      </c>
      <c r="D93" s="6">
        <f>(D90+D91)/(D90+D91+D92)</f>
        <v>0.75295974743488558</v>
      </c>
      <c r="E93" s="6">
        <f t="shared" si="7"/>
        <v>5.1547233486650613E-2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1353</v>
      </c>
      <c r="D100" s="5">
        <v>1349</v>
      </c>
      <c r="E100" s="6">
        <f>IF(C100&gt;0,(D100-C100)/C100,"-")</f>
        <v>-2.9563932002956393E-3</v>
      </c>
    </row>
    <row r="101" spans="2:5" ht="20.100000000000001" customHeight="1" thickBot="1" x14ac:dyDescent="0.25">
      <c r="B101" s="4" t="s">
        <v>41</v>
      </c>
      <c r="C101" s="5">
        <v>503</v>
      </c>
      <c r="D101" s="5">
        <v>537</v>
      </c>
      <c r="E101" s="6">
        <f t="shared" ref="E101:E105" si="8">IF(C101&gt;0,(D101-C101)/C101,"-")</f>
        <v>6.7594433399602388E-2</v>
      </c>
    </row>
    <row r="102" spans="2:5" ht="20.100000000000001" customHeight="1" thickBot="1" x14ac:dyDescent="0.25">
      <c r="B102" s="4" t="s">
        <v>42</v>
      </c>
      <c r="C102" s="5">
        <v>458</v>
      </c>
      <c r="D102" s="5">
        <v>471</v>
      </c>
      <c r="E102" s="6">
        <f t="shared" si="8"/>
        <v>2.8384279475982533E-2</v>
      </c>
    </row>
    <row r="103" spans="2:5" ht="20.100000000000001" customHeight="1" thickBot="1" x14ac:dyDescent="0.25">
      <c r="B103" s="4" t="s">
        <v>98</v>
      </c>
      <c r="C103" s="6">
        <f>(C101+C102)/C100</f>
        <v>0.7102734663710274</v>
      </c>
      <c r="D103" s="6">
        <f>(D101+D102)/D100</f>
        <v>0.74722016308376571</v>
      </c>
      <c r="E103" s="6">
        <f t="shared" si="8"/>
        <v>5.2017565715228864E-2</v>
      </c>
    </row>
    <row r="104" spans="2:5" ht="20.100000000000001" customHeight="1" thickBot="1" x14ac:dyDescent="0.25">
      <c r="B104" s="4" t="s">
        <v>39</v>
      </c>
      <c r="C104" s="6">
        <v>0.71448863636363635</v>
      </c>
      <c r="D104" s="6">
        <v>0.73561643835616441</v>
      </c>
      <c r="E104" s="6">
        <f t="shared" si="8"/>
        <v>2.9570522073041262E-2</v>
      </c>
    </row>
    <row r="105" spans="2:5" ht="20.100000000000001" customHeight="1" thickBot="1" x14ac:dyDescent="0.25">
      <c r="B105" s="4" t="s">
        <v>40</v>
      </c>
      <c r="C105" s="6">
        <v>0.70570107858243447</v>
      </c>
      <c r="D105" s="6">
        <v>0.76090468497576735</v>
      </c>
      <c r="E105" s="6">
        <f t="shared" si="8"/>
        <v>7.8225197705836344E-2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1611</v>
      </c>
      <c r="D112" s="5">
        <v>1350</v>
      </c>
      <c r="E112" s="6">
        <f>IF(C112&gt;0,(D112-C112)/C112,"-")</f>
        <v>-0.16201117318435754</v>
      </c>
    </row>
    <row r="113" spans="2:14" ht="15" thickBot="1" x14ac:dyDescent="0.25">
      <c r="B113" s="4" t="s">
        <v>56</v>
      </c>
      <c r="C113" s="5">
        <v>1215</v>
      </c>
      <c r="D113" s="5">
        <v>1015</v>
      </c>
      <c r="E113" s="6">
        <f t="shared" ref="E113:E114" si="9">IF(C113&gt;0,(D113-C113)/C113,"-")</f>
        <v>-0.16460905349794239</v>
      </c>
    </row>
    <row r="114" spans="2:14" ht="15" thickBot="1" x14ac:dyDescent="0.25">
      <c r="B114" s="4" t="s">
        <v>57</v>
      </c>
      <c r="C114" s="5">
        <v>396</v>
      </c>
      <c r="D114" s="5">
        <v>335</v>
      </c>
      <c r="E114" s="6">
        <f t="shared" si="9"/>
        <v>-0.15404040404040403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13</v>
      </c>
      <c r="D128" s="10">
        <v>3</v>
      </c>
      <c r="E128" s="10">
        <v>4</v>
      </c>
      <c r="F128" s="10">
        <v>20</v>
      </c>
      <c r="G128" s="10">
        <v>11</v>
      </c>
      <c r="H128" s="10">
        <v>2</v>
      </c>
      <c r="I128" s="10">
        <v>0</v>
      </c>
      <c r="J128" s="10">
        <v>13</v>
      </c>
      <c r="K128" s="6">
        <f>IF(C128=0,"-",(G128-C128)/C128)</f>
        <v>-0.15384615384615385</v>
      </c>
      <c r="L128" s="6">
        <f t="shared" ref="L128:N133" si="10">IF(D128=0,"-",(H128-D128)/D128)</f>
        <v>-0.33333333333333331</v>
      </c>
      <c r="M128" s="6">
        <f t="shared" si="10"/>
        <v>-1</v>
      </c>
      <c r="N128" s="6">
        <f t="shared" si="10"/>
        <v>-0.35</v>
      </c>
    </row>
    <row r="129" spans="2:14" ht="15" thickBot="1" x14ac:dyDescent="0.25">
      <c r="B129" s="4" t="s">
        <v>64</v>
      </c>
      <c r="C129" s="10">
        <v>3</v>
      </c>
      <c r="D129" s="10">
        <v>1</v>
      </c>
      <c r="E129" s="10">
        <v>2</v>
      </c>
      <c r="F129" s="10">
        <v>6</v>
      </c>
      <c r="G129" s="10">
        <v>2</v>
      </c>
      <c r="H129" s="10">
        <v>2</v>
      </c>
      <c r="I129" s="10">
        <v>1</v>
      </c>
      <c r="J129" s="10">
        <v>5</v>
      </c>
      <c r="K129" s="6">
        <f t="shared" ref="K129:K133" si="11">IF(C129=0,"-",(G129-C129)/C129)</f>
        <v>-0.33333333333333331</v>
      </c>
      <c r="L129" s="6">
        <f t="shared" si="10"/>
        <v>1</v>
      </c>
      <c r="M129" s="6">
        <f t="shared" si="10"/>
        <v>-0.5</v>
      </c>
      <c r="N129" s="6">
        <f t="shared" si="10"/>
        <v>-0.16666666666666666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1</v>
      </c>
      <c r="H130" s="10">
        <v>0</v>
      </c>
      <c r="I130" s="10">
        <v>0</v>
      </c>
      <c r="J130" s="10">
        <v>1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6</v>
      </c>
      <c r="D131" s="10">
        <v>0</v>
      </c>
      <c r="E131" s="10">
        <v>0</v>
      </c>
      <c r="F131" s="10">
        <v>6</v>
      </c>
      <c r="G131" s="10">
        <v>9</v>
      </c>
      <c r="H131" s="10">
        <v>0</v>
      </c>
      <c r="I131" s="10">
        <v>0</v>
      </c>
      <c r="J131" s="10">
        <v>9</v>
      </c>
      <c r="K131" s="6">
        <f t="shared" si="11"/>
        <v>0.5</v>
      </c>
      <c r="L131" s="6" t="str">
        <f t="shared" si="10"/>
        <v>-</v>
      </c>
      <c r="M131" s="6" t="str">
        <f t="shared" si="10"/>
        <v>-</v>
      </c>
      <c r="N131" s="6">
        <f t="shared" si="10"/>
        <v>0.5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22</v>
      </c>
      <c r="D133" s="10">
        <v>4</v>
      </c>
      <c r="E133" s="10">
        <v>6</v>
      </c>
      <c r="F133" s="10">
        <v>32</v>
      </c>
      <c r="G133" s="10">
        <v>23</v>
      </c>
      <c r="H133" s="10">
        <v>4</v>
      </c>
      <c r="I133" s="10">
        <v>1</v>
      </c>
      <c r="J133" s="10">
        <v>28</v>
      </c>
      <c r="K133" s="6">
        <f t="shared" si="11"/>
        <v>4.5454545454545456E-2</v>
      </c>
      <c r="L133" s="6">
        <f t="shared" si="10"/>
        <v>0</v>
      </c>
      <c r="M133" s="6">
        <f t="shared" si="10"/>
        <v>-0.83333333333333337</v>
      </c>
      <c r="N133" s="6">
        <f t="shared" si="10"/>
        <v>-0.125</v>
      </c>
    </row>
    <row r="134" spans="2:14" ht="15" thickBot="1" x14ac:dyDescent="0.25">
      <c r="B134" s="4" t="s">
        <v>36</v>
      </c>
      <c r="C134" s="6">
        <f>IF(C128=0,"-",C128/(C128+C129))</f>
        <v>0.8125</v>
      </c>
      <c r="D134" s="6">
        <f>IF(D128=0,"-",D128/(D128+D129))</f>
        <v>0.75</v>
      </c>
      <c r="E134" s="6">
        <f t="shared" ref="E134:J134" si="12">IF(E128=0,"-",E128/(E128+E129))</f>
        <v>0.66666666666666663</v>
      </c>
      <c r="F134" s="6">
        <f t="shared" si="12"/>
        <v>0.76923076923076927</v>
      </c>
      <c r="G134" s="6">
        <f t="shared" si="12"/>
        <v>0.84615384615384615</v>
      </c>
      <c r="H134" s="6">
        <f t="shared" si="12"/>
        <v>0.5</v>
      </c>
      <c r="I134" s="6" t="str">
        <f t="shared" si="12"/>
        <v>-</v>
      </c>
      <c r="J134" s="6">
        <f t="shared" si="12"/>
        <v>0.72222222222222221</v>
      </c>
      <c r="K134" s="6">
        <f>IF(OR(C134="-",G134="-"),"-",(G134-C134)/C134)</f>
        <v>4.1420118343195256E-2</v>
      </c>
      <c r="L134" s="6">
        <f t="shared" ref="L134:N135" si="13">IF(OR(D134="-",H134="-"),"-",(H134-D134)/D134)</f>
        <v>-0.33333333333333331</v>
      </c>
      <c r="M134" s="6" t="str">
        <f t="shared" si="13"/>
        <v>-</v>
      </c>
      <c r="N134" s="6">
        <f t="shared" si="13"/>
        <v>-6.1111111111111178E-2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0.9</v>
      </c>
      <c r="H135" s="6" t="str">
        <f t="shared" si="14"/>
        <v>-</v>
      </c>
      <c r="I135" s="6" t="str">
        <f t="shared" si="14"/>
        <v>-</v>
      </c>
      <c r="J135" s="6">
        <f t="shared" si="14"/>
        <v>0.9</v>
      </c>
      <c r="K135" s="6">
        <f>IF(OR(C135="-",G135="-"),"-",(G135-C135)/C135)</f>
        <v>-9.9999999999999978E-2</v>
      </c>
      <c r="L135" s="6" t="str">
        <f t="shared" si="13"/>
        <v>-</v>
      </c>
      <c r="M135" s="6" t="str">
        <f t="shared" si="13"/>
        <v>-</v>
      </c>
      <c r="N135" s="6">
        <f t="shared" si="13"/>
        <v>-9.9999999999999978E-2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46</v>
      </c>
      <c r="D143" s="10">
        <v>0</v>
      </c>
      <c r="E143" s="10">
        <v>5</v>
      </c>
      <c r="F143" s="10">
        <v>51</v>
      </c>
      <c r="G143" s="10">
        <v>57</v>
      </c>
      <c r="H143" s="10">
        <v>0</v>
      </c>
      <c r="I143" s="10">
        <v>8</v>
      </c>
      <c r="J143" s="10">
        <v>65</v>
      </c>
      <c r="K143" s="6">
        <f>IF(C143=0,"-",(G143-C143)/C143)</f>
        <v>0.2391304347826087</v>
      </c>
      <c r="L143" s="6" t="str">
        <f t="shared" ref="L143:N147" si="15">IF(D143=0,"-",(H143-D143)/D143)</f>
        <v>-</v>
      </c>
      <c r="M143" s="6">
        <f t="shared" si="15"/>
        <v>0.6</v>
      </c>
      <c r="N143" s="6">
        <f t="shared" si="15"/>
        <v>0.27450980392156865</v>
      </c>
    </row>
    <row r="144" spans="2:14" ht="15" thickBot="1" x14ac:dyDescent="0.25">
      <c r="B144" s="4" t="s">
        <v>72</v>
      </c>
      <c r="C144" s="10">
        <v>19</v>
      </c>
      <c r="D144" s="10">
        <v>0</v>
      </c>
      <c r="E144" s="10">
        <v>5</v>
      </c>
      <c r="F144" s="10">
        <v>24</v>
      </c>
      <c r="G144" s="10">
        <v>14</v>
      </c>
      <c r="H144" s="10">
        <v>0</v>
      </c>
      <c r="I144" s="10">
        <v>5</v>
      </c>
      <c r="J144" s="10">
        <v>19</v>
      </c>
      <c r="K144" s="6">
        <f t="shared" ref="K144:K147" si="16">IF(C144=0,"-",(G144-C144)/C144)</f>
        <v>-0.26315789473684209</v>
      </c>
      <c r="L144" s="6" t="str">
        <f t="shared" si="15"/>
        <v>-</v>
      </c>
      <c r="M144" s="6">
        <f t="shared" si="15"/>
        <v>0</v>
      </c>
      <c r="N144" s="6">
        <f t="shared" si="15"/>
        <v>-0.20833333333333334</v>
      </c>
    </row>
    <row r="145" spans="2:14" ht="15" thickBot="1" x14ac:dyDescent="0.25">
      <c r="B145" s="4" t="s">
        <v>73</v>
      </c>
      <c r="C145" s="10">
        <v>269</v>
      </c>
      <c r="D145" s="10">
        <v>0</v>
      </c>
      <c r="E145" s="10">
        <v>17</v>
      </c>
      <c r="F145" s="10">
        <v>286</v>
      </c>
      <c r="G145" s="10">
        <v>264</v>
      </c>
      <c r="H145" s="10">
        <v>0</v>
      </c>
      <c r="I145" s="10">
        <v>20</v>
      </c>
      <c r="J145" s="10">
        <v>284</v>
      </c>
      <c r="K145" s="6">
        <f t="shared" si="16"/>
        <v>-1.858736059479554E-2</v>
      </c>
      <c r="L145" s="6" t="str">
        <f t="shared" si="15"/>
        <v>-</v>
      </c>
      <c r="M145" s="6">
        <f t="shared" si="15"/>
        <v>0.17647058823529413</v>
      </c>
      <c r="N145" s="6">
        <f t="shared" si="15"/>
        <v>-6.993006993006993E-3</v>
      </c>
    </row>
    <row r="146" spans="2:14" ht="15" thickBot="1" x14ac:dyDescent="0.25">
      <c r="B146" s="4" t="s">
        <v>74</v>
      </c>
      <c r="C146" s="10">
        <v>93</v>
      </c>
      <c r="D146" s="10">
        <v>0</v>
      </c>
      <c r="E146" s="10">
        <v>17</v>
      </c>
      <c r="F146" s="10">
        <v>110</v>
      </c>
      <c r="G146" s="10">
        <v>83</v>
      </c>
      <c r="H146" s="10">
        <v>0</v>
      </c>
      <c r="I146" s="10">
        <v>14</v>
      </c>
      <c r="J146" s="10">
        <v>97</v>
      </c>
      <c r="K146" s="6">
        <f t="shared" si="16"/>
        <v>-0.10752688172043011</v>
      </c>
      <c r="L146" s="6" t="str">
        <f t="shared" si="15"/>
        <v>-</v>
      </c>
      <c r="M146" s="6">
        <f t="shared" si="15"/>
        <v>-0.17647058823529413</v>
      </c>
      <c r="N146" s="6">
        <f t="shared" si="15"/>
        <v>-0.11818181818181818</v>
      </c>
    </row>
    <row r="147" spans="2:14" ht="15" thickBot="1" x14ac:dyDescent="0.25">
      <c r="B147" s="4" t="s">
        <v>75</v>
      </c>
      <c r="C147" s="10">
        <v>10</v>
      </c>
      <c r="D147" s="10">
        <v>0</v>
      </c>
      <c r="E147" s="10">
        <v>0</v>
      </c>
      <c r="F147" s="10">
        <v>10</v>
      </c>
      <c r="G147" s="10">
        <v>4</v>
      </c>
      <c r="H147" s="10">
        <v>0</v>
      </c>
      <c r="I147" s="10">
        <v>0</v>
      </c>
      <c r="J147" s="10">
        <v>4</v>
      </c>
      <c r="K147" s="6">
        <f t="shared" si="16"/>
        <v>-0.6</v>
      </c>
      <c r="L147" s="6" t="str">
        <f t="shared" si="15"/>
        <v>-</v>
      </c>
      <c r="M147" s="6" t="str">
        <f t="shared" si="15"/>
        <v>-</v>
      </c>
      <c r="N147" s="6">
        <f t="shared" si="15"/>
        <v>-0.6</v>
      </c>
    </row>
    <row r="148" spans="2:14" ht="15" thickBot="1" x14ac:dyDescent="0.25">
      <c r="B148" s="7" t="s">
        <v>68</v>
      </c>
      <c r="C148" s="10">
        <v>437</v>
      </c>
      <c r="D148" s="10">
        <v>0</v>
      </c>
      <c r="E148" s="10">
        <v>44</v>
      </c>
      <c r="F148" s="10">
        <v>481</v>
      </c>
      <c r="G148" s="10">
        <v>422</v>
      </c>
      <c r="H148" s="10">
        <v>0</v>
      </c>
      <c r="I148" s="10">
        <v>47</v>
      </c>
      <c r="J148" s="10">
        <v>469</v>
      </c>
      <c r="K148" s="6">
        <f t="shared" ref="K148" si="17">IF(C148=0,"-",(G148-C148)/C148)</f>
        <v>-3.4324942791762014E-2</v>
      </c>
      <c r="L148" s="6" t="str">
        <f t="shared" ref="L148" si="18">IF(D148=0,"-",(H148-D148)/D148)</f>
        <v>-</v>
      </c>
      <c r="M148" s="6">
        <f t="shared" ref="M148" si="19">IF(E148=0,"-",(I148-E148)/E148)</f>
        <v>6.8181818181818177E-2</v>
      </c>
      <c r="N148" s="6">
        <f t="shared" ref="N148" si="20">IF(F148=0,"-",(J148-F148)/F148)</f>
        <v>-2.4948024948024949E-2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0.14603174603174604</v>
      </c>
      <c r="D149" s="6" t="str">
        <f t="shared" si="21"/>
        <v>-</v>
      </c>
      <c r="E149" s="6">
        <f t="shared" si="21"/>
        <v>0.22727272727272727</v>
      </c>
      <c r="F149" s="6">
        <f t="shared" si="21"/>
        <v>0.1513353115727003</v>
      </c>
      <c r="G149" s="6">
        <f t="shared" si="21"/>
        <v>0.17757009345794392</v>
      </c>
      <c r="H149" s="6" t="str">
        <f t="shared" si="21"/>
        <v>-</v>
      </c>
      <c r="I149" s="6">
        <f t="shared" si="21"/>
        <v>0.2857142857142857</v>
      </c>
      <c r="J149" s="6">
        <f t="shared" si="21"/>
        <v>0.18624641833810887</v>
      </c>
      <c r="K149" s="6">
        <f>IF(OR(C149="-",G149="-"),"-",(G149-C149)/C149)</f>
        <v>0.21596911824461587</v>
      </c>
      <c r="L149" s="6" t="str">
        <f t="shared" ref="L149:N150" si="22">IF(OR(D149="-",H149="-"),"-",(H149-D149)/D149)</f>
        <v>-</v>
      </c>
      <c r="M149" s="6">
        <f t="shared" si="22"/>
        <v>0.25714285714285712</v>
      </c>
      <c r="N149" s="6">
        <f t="shared" si="22"/>
        <v>0.23068711725377816</v>
      </c>
    </row>
    <row r="150" spans="2:14" ht="29.25" thickBot="1" x14ac:dyDescent="0.25">
      <c r="B150" s="7" t="s">
        <v>77</v>
      </c>
      <c r="C150" s="6">
        <f t="shared" si="21"/>
        <v>0.16964285714285715</v>
      </c>
      <c r="D150" s="6" t="str">
        <f t="shared" si="21"/>
        <v>-</v>
      </c>
      <c r="E150" s="6">
        <f t="shared" si="21"/>
        <v>0.22727272727272727</v>
      </c>
      <c r="F150" s="6">
        <f t="shared" si="21"/>
        <v>0.17910447761194029</v>
      </c>
      <c r="G150" s="6">
        <f t="shared" si="21"/>
        <v>0.14432989690721648</v>
      </c>
      <c r="H150" s="6" t="str">
        <f t="shared" si="21"/>
        <v>-</v>
      </c>
      <c r="I150" s="6">
        <f t="shared" si="21"/>
        <v>0.26315789473684209</v>
      </c>
      <c r="J150" s="6">
        <f t="shared" si="21"/>
        <v>0.16379310344827586</v>
      </c>
      <c r="K150" s="6">
        <f>IF(OR(C150="-",G150="-"),"-",(G150-C150)/C150)</f>
        <v>-0.14921323928377656</v>
      </c>
      <c r="L150" s="6" t="str">
        <f t="shared" si="22"/>
        <v>-</v>
      </c>
      <c r="M150" s="6">
        <f t="shared" si="22"/>
        <v>0.15789473684210523</v>
      </c>
      <c r="N150" s="6">
        <f t="shared" si="22"/>
        <v>-8.5488505747126423E-2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362</v>
      </c>
      <c r="D157" s="19">
        <v>347</v>
      </c>
      <c r="E157" s="18">
        <f>IF(C157=0,"-",(D157-C157)/C157)</f>
        <v>-4.1436464088397788E-2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59</v>
      </c>
      <c r="D158" s="19">
        <v>60</v>
      </c>
      <c r="E158" s="18">
        <f t="shared" ref="E158:E159" si="23">IF(C158=0,"-",(D158-C158)/C158)</f>
        <v>1.6949152542372881E-2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6</v>
      </c>
      <c r="D159" s="19">
        <v>11</v>
      </c>
      <c r="E159" s="18">
        <f t="shared" si="23"/>
        <v>0.83333333333333337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0.84777517564402816</v>
      </c>
      <c r="D160" s="18">
        <f>IF(D157=0,"-",D157/(D157+D158+D159))</f>
        <v>0.83014354066985641</v>
      </c>
      <c r="E160" s="18">
        <f>IF(OR(C160="-",D160="-"),"-",(D160-C160)/C160)</f>
        <v>-2.0797536281688775E-2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26</v>
      </c>
      <c r="D166" s="5">
        <v>18</v>
      </c>
      <c r="E166" s="6">
        <f>IF(C166=0,"-",(D166-C166)/C166)</f>
        <v>-0.30769230769230771</v>
      </c>
    </row>
    <row r="167" spans="2:14" ht="20.100000000000001" customHeight="1" thickBot="1" x14ac:dyDescent="0.25">
      <c r="B167" s="4" t="s">
        <v>41</v>
      </c>
      <c r="C167" s="5">
        <v>12</v>
      </c>
      <c r="D167" s="5">
        <v>8</v>
      </c>
      <c r="E167" s="6">
        <f t="shared" ref="E167:E168" si="24">IF(C167=0,"-",(D167-C167)/C167)</f>
        <v>-0.33333333333333331</v>
      </c>
    </row>
    <row r="168" spans="2:14" ht="20.100000000000001" customHeight="1" thickBot="1" x14ac:dyDescent="0.25">
      <c r="B168" s="4" t="s">
        <v>42</v>
      </c>
      <c r="C168" s="5">
        <v>8</v>
      </c>
      <c r="D168" s="5">
        <v>5</v>
      </c>
      <c r="E168" s="6">
        <f t="shared" si="24"/>
        <v>-0.375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0.76923076923076927</v>
      </c>
      <c r="D169" s="6">
        <f>IF(D166=0,"-",(D167+D168)/D166)</f>
        <v>0.72222222222222221</v>
      </c>
      <c r="E169" s="6">
        <f t="shared" ref="E169:E171" si="25">IF(OR(C169="-",D169="-"),"-",(D169-C169)/C169)</f>
        <v>-6.1111111111111178E-2</v>
      </c>
    </row>
    <row r="170" spans="2:14" ht="20.100000000000001" customHeight="1" thickBot="1" x14ac:dyDescent="0.25">
      <c r="B170" s="4" t="s">
        <v>39</v>
      </c>
      <c r="C170" s="6">
        <v>0.70588235294117652</v>
      </c>
      <c r="D170" s="6">
        <v>0.72727272727272729</v>
      </c>
      <c r="E170" s="6">
        <f t="shared" si="25"/>
        <v>3.0303030303030266E-2</v>
      </c>
    </row>
    <row r="171" spans="2:14" ht="20.100000000000001" customHeight="1" thickBot="1" x14ac:dyDescent="0.25">
      <c r="B171" s="4" t="s">
        <v>40</v>
      </c>
      <c r="C171" s="6">
        <v>0.88888888888888884</v>
      </c>
      <c r="D171" s="6">
        <v>0.7142857142857143</v>
      </c>
      <c r="E171" s="6">
        <f t="shared" si="25"/>
        <v>-0.19642857142857137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22</v>
      </c>
      <c r="D178" s="5">
        <v>46</v>
      </c>
      <c r="E178" s="6">
        <f>IF(C178=0,"-",(D178-C178)/C178)</f>
        <v>1.0909090909090908</v>
      </c>
      <c r="H178" s="13"/>
    </row>
    <row r="179" spans="2:8" ht="15" thickBot="1" x14ac:dyDescent="0.25">
      <c r="B179" s="4" t="s">
        <v>43</v>
      </c>
      <c r="C179" s="5">
        <v>19</v>
      </c>
      <c r="D179" s="5">
        <v>39</v>
      </c>
      <c r="E179" s="6">
        <f t="shared" ref="E179:E185" si="26">IF(C179=0,"-",(D179-C179)/C179)</f>
        <v>1.0526315789473684</v>
      </c>
      <c r="H179" s="13"/>
    </row>
    <row r="180" spans="2:8" ht="15" thickBot="1" x14ac:dyDescent="0.25">
      <c r="B180" s="4" t="s">
        <v>47</v>
      </c>
      <c r="C180" s="5">
        <v>2</v>
      </c>
      <c r="D180" s="5">
        <v>5</v>
      </c>
      <c r="E180" s="6">
        <f t="shared" si="26"/>
        <v>1.5</v>
      </c>
      <c r="H180" s="13"/>
    </row>
    <row r="181" spans="2:8" ht="15" thickBot="1" x14ac:dyDescent="0.25">
      <c r="B181" s="4" t="s">
        <v>78</v>
      </c>
      <c r="C181" s="5">
        <v>1</v>
      </c>
      <c r="D181" s="5">
        <v>2</v>
      </c>
      <c r="E181" s="6">
        <f t="shared" si="26"/>
        <v>1</v>
      </c>
      <c r="H181" s="13"/>
    </row>
    <row r="182" spans="2:8" ht="15" thickBot="1" x14ac:dyDescent="0.25">
      <c r="B182" s="15" t="s">
        <v>79</v>
      </c>
      <c r="C182" s="5">
        <v>569</v>
      </c>
      <c r="D182" s="5">
        <v>473</v>
      </c>
      <c r="E182" s="6">
        <f t="shared" si="26"/>
        <v>-0.1687170474516696</v>
      </c>
      <c r="H182" s="13"/>
    </row>
    <row r="183" spans="2:8" ht="15" thickBot="1" x14ac:dyDescent="0.25">
      <c r="B183" s="4" t="s">
        <v>47</v>
      </c>
      <c r="C183" s="5">
        <v>530</v>
      </c>
      <c r="D183" s="5">
        <v>440</v>
      </c>
      <c r="E183" s="6">
        <f t="shared" si="26"/>
        <v>-0.16981132075471697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39</v>
      </c>
      <c r="D185" s="5">
        <v>33</v>
      </c>
      <c r="E185" s="6">
        <f t="shared" si="26"/>
        <v>-0.15384615384615385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7</v>
      </c>
      <c r="D197" s="5">
        <v>7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1</v>
      </c>
      <c r="D198" s="5">
        <v>2</v>
      </c>
      <c r="E198" s="6">
        <f t="shared" si="27"/>
        <v>1</v>
      </c>
    </row>
    <row r="199" spans="2:5" ht="15" thickBot="1" x14ac:dyDescent="0.25">
      <c r="B199" s="4" t="s">
        <v>84</v>
      </c>
      <c r="C199" s="5">
        <v>8</v>
      </c>
      <c r="D199" s="5">
        <v>9</v>
      </c>
      <c r="E199" s="6">
        <f t="shared" si="27"/>
        <v>0.125</v>
      </c>
    </row>
    <row r="200" spans="2:5" ht="15" thickBot="1" x14ac:dyDescent="0.25">
      <c r="B200" s="4" t="s">
        <v>85</v>
      </c>
      <c r="C200" s="5">
        <v>6</v>
      </c>
      <c r="D200" s="5">
        <v>6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7</v>
      </c>
      <c r="D208" s="5">
        <v>7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4</v>
      </c>
      <c r="E209" s="6">
        <f t="shared" si="28"/>
        <v>-0.2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3</v>
      </c>
      <c r="E210" s="6">
        <f t="shared" si="28"/>
        <v>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2</v>
      </c>
      <c r="E212" s="6">
        <f>IF(C212=0,"-",(D212-C212)/C212)</f>
        <v>1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1</v>
      </c>
      <c r="D214" s="5">
        <v>1</v>
      </c>
      <c r="E214" s="6">
        <f t="shared" si="29"/>
        <v>0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12</v>
      </c>
      <c r="E221" s="6">
        <f t="shared" ref="E221:E223" si="30">IF(C221=0,"-",(D221-C221)/C221)</f>
        <v>0.7142857142857143</v>
      </c>
    </row>
    <row r="222" spans="2:5" ht="15" thickBot="1" x14ac:dyDescent="0.25">
      <c r="B222" s="16" t="s">
        <v>92</v>
      </c>
      <c r="C222" s="5">
        <v>10</v>
      </c>
      <c r="D222" s="5">
        <v>10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15</v>
      </c>
      <c r="D223" s="5">
        <v>32</v>
      </c>
      <c r="E223" s="6">
        <f t="shared" si="30"/>
        <v>1.1333333333333333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2103</v>
      </c>
      <c r="D14" s="5">
        <v>1985</v>
      </c>
      <c r="E14" s="6">
        <f>IF(C14&gt;0,(D14-C14)/C14)</f>
        <v>-5.6110318592486927E-2</v>
      </c>
    </row>
    <row r="15" spans="1:5" ht="20.100000000000001" customHeight="1" thickBot="1" x14ac:dyDescent="0.25">
      <c r="B15" s="4" t="s">
        <v>17</v>
      </c>
      <c r="C15" s="5">
        <v>1757</v>
      </c>
      <c r="D15" s="5">
        <v>1845</v>
      </c>
      <c r="E15" s="6">
        <f t="shared" ref="E15:E25" si="0">IF(C15&gt;0,(D15-C15)/C15)</f>
        <v>5.0085372794536141E-2</v>
      </c>
    </row>
    <row r="16" spans="1:5" ht="20.100000000000001" customHeight="1" thickBot="1" x14ac:dyDescent="0.25">
      <c r="B16" s="4" t="s">
        <v>18</v>
      </c>
      <c r="C16" s="5">
        <v>1160</v>
      </c>
      <c r="D16" s="5">
        <v>1206</v>
      </c>
      <c r="E16" s="6">
        <f t="shared" si="0"/>
        <v>3.9655172413793106E-2</v>
      </c>
    </row>
    <row r="17" spans="2:5" ht="20.100000000000001" customHeight="1" thickBot="1" x14ac:dyDescent="0.25">
      <c r="B17" s="4" t="s">
        <v>19</v>
      </c>
      <c r="C17" s="5">
        <v>597</v>
      </c>
      <c r="D17" s="5">
        <v>639</v>
      </c>
      <c r="E17" s="6">
        <f t="shared" si="0"/>
        <v>7.0351758793969849E-2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4</v>
      </c>
      <c r="E18" s="6">
        <f>IF(C18=0,"-",(D18-C18)/C18)</f>
        <v>3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0.33978372225384179</v>
      </c>
      <c r="D20" s="6">
        <f>D17/D15</f>
        <v>0.34634146341463412</v>
      </c>
      <c r="E20" s="6">
        <f t="shared" si="0"/>
        <v>1.9299750786452467E-2</v>
      </c>
    </row>
    <row r="21" spans="2:5" ht="30" customHeight="1" thickBot="1" x14ac:dyDescent="0.25">
      <c r="B21" s="4" t="s">
        <v>23</v>
      </c>
      <c r="C21" s="5">
        <v>124</v>
      </c>
      <c r="D21" s="5">
        <v>150</v>
      </c>
      <c r="E21" s="6">
        <f t="shared" si="0"/>
        <v>0.20967741935483872</v>
      </c>
    </row>
    <row r="22" spans="2:5" ht="20.100000000000001" customHeight="1" thickBot="1" x14ac:dyDescent="0.25">
      <c r="B22" s="4" t="s">
        <v>24</v>
      </c>
      <c r="C22" s="5">
        <v>78</v>
      </c>
      <c r="D22" s="5">
        <v>85</v>
      </c>
      <c r="E22" s="6">
        <f t="shared" si="0"/>
        <v>8.9743589743589744E-2</v>
      </c>
    </row>
    <row r="23" spans="2:5" ht="20.100000000000001" customHeight="1" thickBot="1" x14ac:dyDescent="0.25">
      <c r="B23" s="4" t="s">
        <v>25</v>
      </c>
      <c r="C23" s="5">
        <v>46</v>
      </c>
      <c r="D23" s="5">
        <v>65</v>
      </c>
      <c r="E23" s="6">
        <f t="shared" si="0"/>
        <v>0.41304347826086957</v>
      </c>
    </row>
    <row r="24" spans="2:5" ht="20.100000000000001" customHeight="1" thickBot="1" x14ac:dyDescent="0.25">
      <c r="B24" s="4" t="s">
        <v>21</v>
      </c>
      <c r="C24" s="6">
        <f>C23/C21</f>
        <v>0.37096774193548387</v>
      </c>
      <c r="D24" s="6">
        <f t="shared" ref="D24" si="1">D23/D21</f>
        <v>0.43333333333333335</v>
      </c>
      <c r="E24" s="6">
        <f t="shared" si="0"/>
        <v>0.16811594202898553</v>
      </c>
    </row>
    <row r="25" spans="2:5" ht="20.100000000000001" customHeight="1" thickBot="1" x14ac:dyDescent="0.25">
      <c r="B25" s="7" t="s">
        <v>26</v>
      </c>
      <c r="C25" s="6">
        <v>0.22454994159401062</v>
      </c>
      <c r="D25" s="6">
        <v>0.23579660912973799</v>
      </c>
      <c r="E25" s="6">
        <f t="shared" si="0"/>
        <v>5.0085372794536266E-2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466</v>
      </c>
      <c r="D34" s="5">
        <v>420</v>
      </c>
      <c r="E34" s="6">
        <f>IF(C34&gt;0,(D34-C34)/C34,"-")</f>
        <v>-9.8712446351931327E-2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360</v>
      </c>
      <c r="D36" s="5">
        <v>330</v>
      </c>
      <c r="E36" s="6">
        <f t="shared" si="2"/>
        <v>-8.3333333333333329E-2</v>
      </c>
    </row>
    <row r="37" spans="2:5" ht="20.100000000000001" customHeight="1" thickBot="1" x14ac:dyDescent="0.25">
      <c r="B37" s="4" t="s">
        <v>30</v>
      </c>
      <c r="C37" s="5">
        <v>106</v>
      </c>
      <c r="D37" s="5">
        <v>89</v>
      </c>
      <c r="E37" s="6">
        <f t="shared" si="2"/>
        <v>-0.16037735849056603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491</v>
      </c>
      <c r="D44" s="5">
        <v>511</v>
      </c>
      <c r="E44" s="6">
        <f>IF(C44&gt;0,(D44-C44)/C44,"-")</f>
        <v>4.0733197556008148E-2</v>
      </c>
    </row>
    <row r="45" spans="2:5" ht="20.100000000000001" customHeight="1" thickBot="1" x14ac:dyDescent="0.25">
      <c r="B45" s="4" t="s">
        <v>34</v>
      </c>
      <c r="C45" s="5">
        <v>13</v>
      </c>
      <c r="D45" s="5">
        <v>15</v>
      </c>
      <c r="E45" s="6">
        <f t="shared" ref="E45:E51" si="3">IF(C45&gt;0,(D45-C45)/C45,"-")</f>
        <v>0.15384615384615385</v>
      </c>
    </row>
    <row r="46" spans="2:5" ht="20.100000000000001" customHeight="1" thickBot="1" x14ac:dyDescent="0.25">
      <c r="B46" s="4" t="s">
        <v>31</v>
      </c>
      <c r="C46" s="5">
        <v>31</v>
      </c>
      <c r="D46" s="5">
        <v>43</v>
      </c>
      <c r="E46" s="6">
        <f t="shared" si="3"/>
        <v>0.38709677419354838</v>
      </c>
    </row>
    <row r="47" spans="2:5" ht="20.100000000000001" customHeight="1" thickBot="1" x14ac:dyDescent="0.25">
      <c r="B47" s="4" t="s">
        <v>32</v>
      </c>
      <c r="C47" s="5">
        <v>821</v>
      </c>
      <c r="D47" s="5">
        <v>729</v>
      </c>
      <c r="E47" s="6">
        <f t="shared" si="3"/>
        <v>-0.11205846528623629</v>
      </c>
    </row>
    <row r="48" spans="2:5" ht="20.100000000000001" customHeight="1" thickBot="1" x14ac:dyDescent="0.25">
      <c r="B48" s="4" t="s">
        <v>35</v>
      </c>
      <c r="C48" s="5">
        <v>230</v>
      </c>
      <c r="D48" s="5">
        <v>270</v>
      </c>
      <c r="E48" s="6">
        <f t="shared" si="3"/>
        <v>0.17391304347826086</v>
      </c>
    </row>
    <row r="49" spans="2:5" ht="20.100000000000001" customHeight="1" thickBot="1" x14ac:dyDescent="0.25">
      <c r="B49" s="4" t="s">
        <v>67</v>
      </c>
      <c r="C49" s="5">
        <v>385</v>
      </c>
      <c r="D49" s="5">
        <v>243</v>
      </c>
      <c r="E49" s="6">
        <f t="shared" si="3"/>
        <v>-0.36883116883116884</v>
      </c>
    </row>
    <row r="50" spans="2:5" ht="20.100000000000001" customHeight="1" collapsed="1" thickBot="1" x14ac:dyDescent="0.25">
      <c r="B50" s="4" t="s">
        <v>36</v>
      </c>
      <c r="C50" s="6">
        <f>C44/(C44+C45)</f>
        <v>0.97420634920634919</v>
      </c>
      <c r="D50" s="6">
        <f>D44/(D44+D45)</f>
        <v>0.97148288973384034</v>
      </c>
      <c r="E50" s="6">
        <f t="shared" si="3"/>
        <v>-2.7955673607830142E-3</v>
      </c>
    </row>
    <row r="51" spans="2:5" ht="20.100000000000001" customHeight="1" thickBot="1" x14ac:dyDescent="0.25">
      <c r="B51" s="4" t="s">
        <v>37</v>
      </c>
      <c r="C51" s="6">
        <f>C47/(C46+C47)</f>
        <v>0.96361502347417838</v>
      </c>
      <c r="D51" s="6">
        <f t="shared" ref="D51" si="4">D47/(D46+D47)</f>
        <v>0.94430051813471505</v>
      </c>
      <c r="E51" s="6">
        <f t="shared" si="3"/>
        <v>-2.0043798476519801E-2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511</v>
      </c>
      <c r="D58" s="5">
        <v>537</v>
      </c>
      <c r="E58" s="6">
        <f>IF(C58&gt;0,(D58-C58)/C58,"-")</f>
        <v>5.0880626223091974E-2</v>
      </c>
    </row>
    <row r="59" spans="2:5" ht="20.100000000000001" customHeight="1" thickBot="1" x14ac:dyDescent="0.25">
      <c r="B59" s="4" t="s">
        <v>41</v>
      </c>
      <c r="C59" s="5">
        <v>322</v>
      </c>
      <c r="D59" s="5">
        <v>329</v>
      </c>
      <c r="E59" s="6">
        <f t="shared" ref="E59:E63" si="5">IF(C59&gt;0,(D59-C59)/C59,"-")</f>
        <v>2.1739130434782608E-2</v>
      </c>
    </row>
    <row r="60" spans="2:5" ht="20.100000000000001" customHeight="1" thickBot="1" x14ac:dyDescent="0.25">
      <c r="B60" s="4" t="s">
        <v>42</v>
      </c>
      <c r="C60" s="5">
        <v>176</v>
      </c>
      <c r="D60" s="5">
        <v>193</v>
      </c>
      <c r="E60" s="6">
        <f t="shared" si="5"/>
        <v>9.6590909090909088E-2</v>
      </c>
    </row>
    <row r="61" spans="2:5" ht="20.100000000000001" customHeight="1" collapsed="1" thickBot="1" x14ac:dyDescent="0.25">
      <c r="B61" s="4" t="s">
        <v>98</v>
      </c>
      <c r="C61" s="6">
        <f>(C59+C60)/C58</f>
        <v>0.97455968688845396</v>
      </c>
      <c r="D61" s="6">
        <f>(D59+D60)/D58</f>
        <v>0.97206703910614523</v>
      </c>
      <c r="E61" s="6">
        <f t="shared" si="5"/>
        <v>-2.5577169011240207E-3</v>
      </c>
    </row>
    <row r="62" spans="2:5" ht="20.100000000000001" customHeight="1" thickBot="1" x14ac:dyDescent="0.25">
      <c r="B62" s="4" t="s">
        <v>39</v>
      </c>
      <c r="C62" s="6">
        <v>0.97280966767371602</v>
      </c>
      <c r="D62" s="6">
        <v>0.97050147492625372</v>
      </c>
      <c r="E62" s="6">
        <f t="shared" si="5"/>
        <v>-2.3727074515839182E-3</v>
      </c>
    </row>
    <row r="63" spans="2:5" ht="20.100000000000001" customHeight="1" thickBot="1" x14ac:dyDescent="0.25">
      <c r="B63" s="4" t="s">
        <v>40</v>
      </c>
      <c r="C63" s="6">
        <v>0.97777777777777775</v>
      </c>
      <c r="D63" s="6">
        <v>0.9747474747474747</v>
      </c>
      <c r="E63" s="6">
        <f t="shared" si="5"/>
        <v>-3.0991735537190283E-3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2174</v>
      </c>
      <c r="D70" s="5">
        <v>1993</v>
      </c>
      <c r="E70" s="6">
        <f>IF(C70&gt;0,(D70-C70)/C70,"-")</f>
        <v>-8.3256669733210678E-2</v>
      </c>
    </row>
    <row r="71" spans="2:5" ht="20.100000000000001" customHeight="1" thickBot="1" x14ac:dyDescent="0.25">
      <c r="B71" s="4" t="s">
        <v>45</v>
      </c>
      <c r="C71" s="5">
        <v>919</v>
      </c>
      <c r="D71" s="5">
        <v>820</v>
      </c>
      <c r="E71" s="6">
        <f t="shared" ref="E71:E77" si="6">IF(C71&gt;0,(D71-C71)/C71,"-")</f>
        <v>-0.10772578890097932</v>
      </c>
    </row>
    <row r="72" spans="2:5" ht="20.100000000000001" customHeight="1" thickBot="1" x14ac:dyDescent="0.25">
      <c r="B72" s="4" t="s">
        <v>43</v>
      </c>
      <c r="C72" s="5">
        <v>11</v>
      </c>
      <c r="D72" s="5">
        <v>11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952</v>
      </c>
      <c r="D73" s="5">
        <v>786</v>
      </c>
      <c r="E73" s="6">
        <f t="shared" si="6"/>
        <v>-0.17436974789915966</v>
      </c>
    </row>
    <row r="74" spans="2:5" ht="20.100000000000001" customHeight="1" thickBot="1" x14ac:dyDescent="0.25">
      <c r="B74" s="4" t="s">
        <v>47</v>
      </c>
      <c r="C74" s="5">
        <v>206</v>
      </c>
      <c r="D74" s="5">
        <v>271</v>
      </c>
      <c r="E74" s="6">
        <f t="shared" si="6"/>
        <v>0.3155339805825243</v>
      </c>
    </row>
    <row r="75" spans="2:5" ht="20.100000000000001" customHeight="1" thickBot="1" x14ac:dyDescent="0.25">
      <c r="B75" s="4" t="s">
        <v>48</v>
      </c>
      <c r="C75" s="5">
        <v>86</v>
      </c>
      <c r="D75" s="5">
        <v>105</v>
      </c>
      <c r="E75" s="6">
        <f t="shared" si="6"/>
        <v>0.22093023255813954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85</v>
      </c>
      <c r="D90" s="5">
        <v>99</v>
      </c>
      <c r="E90" s="6">
        <f>IF(C90&gt;0,(D90-C90)/C90,"-")</f>
        <v>0.16470588235294117</v>
      </c>
    </row>
    <row r="91" spans="2:5" ht="29.25" thickBot="1" x14ac:dyDescent="0.25">
      <c r="B91" s="4" t="s">
        <v>52</v>
      </c>
      <c r="C91" s="5">
        <v>21</v>
      </c>
      <c r="D91" s="5">
        <v>21</v>
      </c>
      <c r="E91" s="6">
        <f t="shared" ref="E91:E93" si="7">IF(C91&gt;0,(D91-C91)/C91,"-")</f>
        <v>0</v>
      </c>
    </row>
    <row r="92" spans="2:5" ht="29.25" customHeight="1" thickBot="1" x14ac:dyDescent="0.25">
      <c r="B92" s="4" t="s">
        <v>53</v>
      </c>
      <c r="C92" s="5">
        <v>29</v>
      </c>
      <c r="D92" s="5">
        <v>33</v>
      </c>
      <c r="E92" s="6">
        <f t="shared" si="7"/>
        <v>0.13793103448275862</v>
      </c>
    </row>
    <row r="93" spans="2:5" ht="29.25" customHeight="1" thickBot="1" x14ac:dyDescent="0.25">
      <c r="B93" s="4" t="s">
        <v>54</v>
      </c>
      <c r="C93" s="6">
        <f>(C90+C91)/(C90+C91+C92)</f>
        <v>0.78518518518518521</v>
      </c>
      <c r="D93" s="6">
        <f>(D90+D91)/(D90+D91+D92)</f>
        <v>0.78431372549019607</v>
      </c>
      <c r="E93" s="6">
        <f t="shared" si="7"/>
        <v>-1.1098779134295659E-3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140</v>
      </c>
      <c r="D100" s="5">
        <v>153</v>
      </c>
      <c r="E100" s="6">
        <f>IF(C100&gt;0,(D100-C100)/C100,"-")</f>
        <v>9.285714285714286E-2</v>
      </c>
    </row>
    <row r="101" spans="2:5" ht="20.100000000000001" customHeight="1" thickBot="1" x14ac:dyDescent="0.25">
      <c r="B101" s="4" t="s">
        <v>41</v>
      </c>
      <c r="C101" s="5">
        <v>60</v>
      </c>
      <c r="D101" s="5">
        <v>55</v>
      </c>
      <c r="E101" s="6">
        <f t="shared" ref="E101:E105" si="8">IF(C101&gt;0,(D101-C101)/C101,"-")</f>
        <v>-8.3333333333333329E-2</v>
      </c>
    </row>
    <row r="102" spans="2:5" ht="20.100000000000001" customHeight="1" thickBot="1" x14ac:dyDescent="0.25">
      <c r="B102" s="4" t="s">
        <v>42</v>
      </c>
      <c r="C102" s="5">
        <v>46</v>
      </c>
      <c r="D102" s="5">
        <v>65</v>
      </c>
      <c r="E102" s="6">
        <f t="shared" si="8"/>
        <v>0.41304347826086957</v>
      </c>
    </row>
    <row r="103" spans="2:5" ht="20.100000000000001" customHeight="1" thickBot="1" x14ac:dyDescent="0.25">
      <c r="B103" s="4" t="s">
        <v>98</v>
      </c>
      <c r="C103" s="6">
        <f>(C101+C102)/C100</f>
        <v>0.75714285714285712</v>
      </c>
      <c r="D103" s="6">
        <f>(D101+D102)/D100</f>
        <v>0.78431372549019607</v>
      </c>
      <c r="E103" s="6">
        <f t="shared" si="8"/>
        <v>3.5886052534221259E-2</v>
      </c>
    </row>
    <row r="104" spans="2:5" ht="20.100000000000001" customHeight="1" thickBot="1" x14ac:dyDescent="0.25">
      <c r="B104" s="4" t="s">
        <v>39</v>
      </c>
      <c r="C104" s="6">
        <v>0.72289156626506024</v>
      </c>
      <c r="D104" s="6">
        <v>0.7142857142857143</v>
      </c>
      <c r="E104" s="6">
        <f t="shared" si="8"/>
        <v>-1.1904761904761878E-2</v>
      </c>
    </row>
    <row r="105" spans="2:5" ht="20.100000000000001" customHeight="1" thickBot="1" x14ac:dyDescent="0.25">
      <c r="B105" s="4" t="s">
        <v>40</v>
      </c>
      <c r="C105" s="6">
        <v>0.80701754385964908</v>
      </c>
      <c r="D105" s="6">
        <v>0.85526315789473684</v>
      </c>
      <c r="E105" s="6">
        <f t="shared" si="8"/>
        <v>5.9782608695652224E-2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163</v>
      </c>
      <c r="D112" s="5">
        <v>188</v>
      </c>
      <c r="E112" s="6">
        <f>IF(C112&gt;0,(D112-C112)/C112,"-")</f>
        <v>0.15337423312883436</v>
      </c>
    </row>
    <row r="113" spans="2:14" ht="15" thickBot="1" x14ac:dyDescent="0.25">
      <c r="B113" s="4" t="s">
        <v>56</v>
      </c>
      <c r="C113" s="5">
        <v>84</v>
      </c>
      <c r="D113" s="5">
        <v>93</v>
      </c>
      <c r="E113" s="6">
        <f t="shared" ref="E113:E114" si="9">IF(C113&gt;0,(D113-C113)/C113,"-")</f>
        <v>0.10714285714285714</v>
      </c>
    </row>
    <row r="114" spans="2:14" ht="15" thickBot="1" x14ac:dyDescent="0.25">
      <c r="B114" s="4" t="s">
        <v>57</v>
      </c>
      <c r="C114" s="5">
        <v>79</v>
      </c>
      <c r="D114" s="5">
        <v>95</v>
      </c>
      <c r="E114" s="6">
        <f t="shared" si="9"/>
        <v>0.20253164556962025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0</v>
      </c>
      <c r="F128" s="10">
        <v>3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-0.66666666666666663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-0.66666666666666663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</v>
      </c>
      <c r="H131" s="10">
        <v>0</v>
      </c>
      <c r="I131" s="10">
        <v>0</v>
      </c>
      <c r="J131" s="10">
        <v>1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2</v>
      </c>
      <c r="H133" s="10">
        <v>0</v>
      </c>
      <c r="I133" s="10">
        <v>0</v>
      </c>
      <c r="J133" s="10">
        <v>2</v>
      </c>
      <c r="K133" s="6">
        <f t="shared" si="11"/>
        <v>-0.33333333333333331</v>
      </c>
      <c r="L133" s="6" t="str">
        <f t="shared" si="10"/>
        <v>-</v>
      </c>
      <c r="M133" s="6" t="str">
        <f t="shared" si="10"/>
        <v>-</v>
      </c>
      <c r="N133" s="6">
        <f t="shared" si="10"/>
        <v>-0.33333333333333331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</v>
      </c>
      <c r="D143" s="10">
        <v>0</v>
      </c>
      <c r="E143" s="10">
        <v>0</v>
      </c>
      <c r="F143" s="10">
        <v>3</v>
      </c>
      <c r="G143" s="10">
        <v>2</v>
      </c>
      <c r="H143" s="10">
        <v>0</v>
      </c>
      <c r="I143" s="10">
        <v>0</v>
      </c>
      <c r="J143" s="10">
        <v>2</v>
      </c>
      <c r="K143" s="6">
        <f>IF(C143=0,"-",(G143-C143)/C143)</f>
        <v>-0.33333333333333331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-0.33333333333333331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6</v>
      </c>
      <c r="H144" s="10">
        <v>0</v>
      </c>
      <c r="I144" s="10">
        <v>0</v>
      </c>
      <c r="J144" s="10">
        <v>6</v>
      </c>
      <c r="K144" s="6">
        <f t="shared" ref="K144:K147" si="16">IF(C144=0,"-",(G144-C144)/C144)</f>
        <v>5</v>
      </c>
      <c r="L144" s="6" t="str">
        <f t="shared" si="15"/>
        <v>-</v>
      </c>
      <c r="M144" s="6" t="str">
        <f t="shared" si="15"/>
        <v>-</v>
      </c>
      <c r="N144" s="6">
        <f t="shared" si="15"/>
        <v>5</v>
      </c>
    </row>
    <row r="145" spans="2:14" ht="15" thickBot="1" x14ac:dyDescent="0.25">
      <c r="B145" s="4" t="s">
        <v>73</v>
      </c>
      <c r="C145" s="10">
        <v>23</v>
      </c>
      <c r="D145" s="10">
        <v>0</v>
      </c>
      <c r="E145" s="10">
        <v>6</v>
      </c>
      <c r="F145" s="10">
        <v>29</v>
      </c>
      <c r="G145" s="10">
        <v>20</v>
      </c>
      <c r="H145" s="10">
        <v>0</v>
      </c>
      <c r="I145" s="10">
        <v>2</v>
      </c>
      <c r="J145" s="10">
        <v>22</v>
      </c>
      <c r="K145" s="6">
        <f t="shared" si="16"/>
        <v>-0.13043478260869565</v>
      </c>
      <c r="L145" s="6" t="str">
        <f t="shared" si="15"/>
        <v>-</v>
      </c>
      <c r="M145" s="6">
        <f t="shared" si="15"/>
        <v>-0.66666666666666663</v>
      </c>
      <c r="N145" s="6">
        <f t="shared" si="15"/>
        <v>-0.2413793103448276</v>
      </c>
    </row>
    <row r="146" spans="2:14" ht="15" thickBot="1" x14ac:dyDescent="0.25">
      <c r="B146" s="4" t="s">
        <v>74</v>
      </c>
      <c r="C146" s="10">
        <v>8</v>
      </c>
      <c r="D146" s="10">
        <v>0</v>
      </c>
      <c r="E146" s="10">
        <v>0</v>
      </c>
      <c r="F146" s="10">
        <v>8</v>
      </c>
      <c r="G146" s="10">
        <v>10</v>
      </c>
      <c r="H146" s="10">
        <v>0</v>
      </c>
      <c r="I146" s="10">
        <v>1</v>
      </c>
      <c r="J146" s="10">
        <v>11</v>
      </c>
      <c r="K146" s="6">
        <f t="shared" si="16"/>
        <v>0.25</v>
      </c>
      <c r="L146" s="6" t="str">
        <f t="shared" si="15"/>
        <v>-</v>
      </c>
      <c r="M146" s="6" t="str">
        <f t="shared" si="15"/>
        <v>-</v>
      </c>
      <c r="N146" s="6">
        <f t="shared" si="15"/>
        <v>0.375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35</v>
      </c>
      <c r="D148" s="10">
        <v>0</v>
      </c>
      <c r="E148" s="10">
        <v>6</v>
      </c>
      <c r="F148" s="10">
        <v>41</v>
      </c>
      <c r="G148" s="10">
        <v>38</v>
      </c>
      <c r="H148" s="10">
        <v>0</v>
      </c>
      <c r="I148" s="10">
        <v>3</v>
      </c>
      <c r="J148" s="10">
        <v>41</v>
      </c>
      <c r="K148" s="6">
        <f t="shared" ref="K148" si="17">IF(C148=0,"-",(G148-C148)/C148)</f>
        <v>8.5714285714285715E-2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0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0.11538461538461539</v>
      </c>
      <c r="D149" s="6" t="str">
        <f t="shared" si="21"/>
        <v>-</v>
      </c>
      <c r="E149" s="6" t="str">
        <f t="shared" si="21"/>
        <v>-</v>
      </c>
      <c r="F149" s="6">
        <f t="shared" si="21"/>
        <v>9.375E-2</v>
      </c>
      <c r="G149" s="6">
        <f t="shared" si="21"/>
        <v>9.0909090909090912E-2</v>
      </c>
      <c r="H149" s="6" t="str">
        <f t="shared" si="21"/>
        <v>-</v>
      </c>
      <c r="I149" s="6" t="str">
        <f t="shared" si="21"/>
        <v>-</v>
      </c>
      <c r="J149" s="6">
        <f t="shared" si="21"/>
        <v>8.3333333333333329E-2</v>
      </c>
      <c r="K149" s="6">
        <f>IF(OR(C149="-",G149="-"),"-",(G149-C149)/C149)</f>
        <v>-0.21212121212121215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-0.11111111111111116</v>
      </c>
    </row>
    <row r="150" spans="2:14" ht="29.25" thickBot="1" x14ac:dyDescent="0.25">
      <c r="B150" s="7" t="s">
        <v>77</v>
      </c>
      <c r="C150" s="6">
        <f t="shared" si="21"/>
        <v>0.1111111111111111</v>
      </c>
      <c r="D150" s="6" t="str">
        <f t="shared" si="21"/>
        <v>-</v>
      </c>
      <c r="E150" s="6" t="str">
        <f t="shared" si="21"/>
        <v>-</v>
      </c>
      <c r="F150" s="6">
        <f t="shared" si="21"/>
        <v>0.1111111111111111</v>
      </c>
      <c r="G150" s="6">
        <f t="shared" si="21"/>
        <v>0.375</v>
      </c>
      <c r="H150" s="6" t="str">
        <f t="shared" si="21"/>
        <v>-</v>
      </c>
      <c r="I150" s="6" t="str">
        <f t="shared" si="21"/>
        <v>-</v>
      </c>
      <c r="J150" s="6">
        <f t="shared" si="21"/>
        <v>0.35294117647058826</v>
      </c>
      <c r="K150" s="6">
        <f>IF(OR(C150="-",G150="-"),"-",(G150-C150)/C150)</f>
        <v>2.375</v>
      </c>
      <c r="L150" s="6" t="str">
        <f t="shared" si="22"/>
        <v>-</v>
      </c>
      <c r="M150" s="6" t="str">
        <f t="shared" si="22"/>
        <v>-</v>
      </c>
      <c r="N150" s="6">
        <f t="shared" si="22"/>
        <v>2.1764705882352944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31</v>
      </c>
      <c r="D157" s="19">
        <v>30</v>
      </c>
      <c r="E157" s="18">
        <f>IF(C157=0,"-",(D157-C157)/C157)</f>
        <v>-3.2258064516129031E-2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</v>
      </c>
      <c r="D158" s="19">
        <v>8</v>
      </c>
      <c r="E158" s="18">
        <f t="shared" ref="E158:E159" si="23">IF(C158=0,"-",(D158-C158)/C158)</f>
        <v>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0.88571428571428568</v>
      </c>
      <c r="D160" s="18">
        <f>IF(D157=0,"-",D157/(D157+D158+D159))</f>
        <v>0.78947368421052633</v>
      </c>
      <c r="E160" s="18">
        <f>IF(OR(C160="-",D160="-"),"-",(D160-C160)/C160)</f>
        <v>-0.10865874363327668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1</v>
      </c>
      <c r="E166" s="6">
        <f>IF(C166=0,"-",(D166-C166)/C166)</f>
        <v>-0.66666666666666663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1</v>
      </c>
      <c r="E168" s="6">
        <f t="shared" si="24"/>
        <v>-0.66666666666666663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8</v>
      </c>
      <c r="D178" s="5">
        <v>10</v>
      </c>
      <c r="E178" s="6">
        <f>IF(C178=0,"-",(D178-C178)/C178)</f>
        <v>0.25</v>
      </c>
      <c r="H178" s="13"/>
    </row>
    <row r="179" spans="2:8" ht="15" thickBot="1" x14ac:dyDescent="0.25">
      <c r="B179" s="4" t="s">
        <v>43</v>
      </c>
      <c r="C179" s="5">
        <v>8</v>
      </c>
      <c r="D179" s="5">
        <v>6</v>
      </c>
      <c r="E179" s="6">
        <f t="shared" ref="E179:E185" si="26">IF(C179=0,"-",(D179-C179)/C179)</f>
        <v>-0.25</v>
      </c>
      <c r="H179" s="13"/>
    </row>
    <row r="180" spans="2:8" ht="15" thickBot="1" x14ac:dyDescent="0.25">
      <c r="B180" s="4" t="s">
        <v>47</v>
      </c>
      <c r="C180" s="5">
        <v>0</v>
      </c>
      <c r="D180" s="5">
        <v>3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50</v>
      </c>
      <c r="D182" s="5">
        <v>42</v>
      </c>
      <c r="E182" s="6">
        <f t="shared" si="26"/>
        <v>-0.16</v>
      </c>
      <c r="H182" s="13"/>
    </row>
    <row r="183" spans="2:8" ht="15" thickBot="1" x14ac:dyDescent="0.25">
      <c r="B183" s="4" t="s">
        <v>47</v>
      </c>
      <c r="C183" s="5">
        <v>49</v>
      </c>
      <c r="D183" s="5">
        <v>39</v>
      </c>
      <c r="E183" s="6">
        <f t="shared" si="26"/>
        <v>-0.20408163265306123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3</v>
      </c>
      <c r="E185" s="6">
        <f t="shared" si="26"/>
        <v>2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8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8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4</v>
      </c>
      <c r="D200" s="5">
        <v>8</v>
      </c>
      <c r="E200" s="6">
        <f t="shared" si="27"/>
        <v>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8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7</v>
      </c>
      <c r="E209" s="6">
        <f t="shared" si="28"/>
        <v>0.75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8</v>
      </c>
      <c r="D221" s="5">
        <v>7</v>
      </c>
      <c r="E221" s="6">
        <f t="shared" ref="E221:E223" si="30">IF(C221=0,"-",(D221-C221)/C221)</f>
        <v>-0.125</v>
      </c>
    </row>
    <row r="222" spans="2:5" ht="15" thickBot="1" x14ac:dyDescent="0.25">
      <c r="B222" s="16" t="s">
        <v>92</v>
      </c>
      <c r="C222" s="5">
        <v>6</v>
      </c>
      <c r="D222" s="5">
        <v>9</v>
      </c>
      <c r="E222" s="6">
        <f t="shared" si="30"/>
        <v>0.5</v>
      </c>
    </row>
    <row r="223" spans="2:5" ht="15" thickBot="1" x14ac:dyDescent="0.25">
      <c r="B223" s="16" t="s">
        <v>93</v>
      </c>
      <c r="C223" s="5">
        <v>18</v>
      </c>
      <c r="D223" s="5">
        <v>14</v>
      </c>
      <c r="E223" s="6">
        <f t="shared" si="30"/>
        <v>-0.22222222222222221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784</v>
      </c>
      <c r="D14" s="5">
        <v>949</v>
      </c>
      <c r="E14" s="6">
        <f>IF(C14&gt;0,(D14-C14)/C14)</f>
        <v>0.21045918367346939</v>
      </c>
    </row>
    <row r="15" spans="1:5" ht="20.100000000000001" customHeight="1" thickBot="1" x14ac:dyDescent="0.25">
      <c r="B15" s="4" t="s">
        <v>17</v>
      </c>
      <c r="C15" s="5">
        <v>739</v>
      </c>
      <c r="D15" s="5">
        <v>805</v>
      </c>
      <c r="E15" s="6">
        <f t="shared" ref="E15:E25" si="0">IF(C15&gt;0,(D15-C15)/C15)</f>
        <v>8.9309878213802429E-2</v>
      </c>
    </row>
    <row r="16" spans="1:5" ht="20.100000000000001" customHeight="1" thickBot="1" x14ac:dyDescent="0.25">
      <c r="B16" s="4" t="s">
        <v>18</v>
      </c>
      <c r="C16" s="5">
        <v>244</v>
      </c>
      <c r="D16" s="5">
        <v>389</v>
      </c>
      <c r="E16" s="6">
        <f t="shared" si="0"/>
        <v>0.59426229508196726</v>
      </c>
    </row>
    <row r="17" spans="2:5" ht="20.100000000000001" customHeight="1" thickBot="1" x14ac:dyDescent="0.25">
      <c r="B17" s="4" t="s">
        <v>19</v>
      </c>
      <c r="C17" s="5">
        <v>495</v>
      </c>
      <c r="D17" s="5">
        <v>416</v>
      </c>
      <c r="E17" s="6">
        <f t="shared" si="0"/>
        <v>-0.1595959595959596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1</v>
      </c>
      <c r="E18" s="6">
        <f>IF(C18=0,"-",(D18-C18)/C18)</f>
        <v>0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0.66982408660351822</v>
      </c>
      <c r="D20" s="6">
        <f>D17/D15</f>
        <v>0.51677018633540373</v>
      </c>
      <c r="E20" s="6">
        <f t="shared" si="0"/>
        <v>-0.22849865110734671</v>
      </c>
    </row>
    <row r="21" spans="2:5" ht="30" customHeight="1" thickBot="1" x14ac:dyDescent="0.25">
      <c r="B21" s="4" t="s">
        <v>23</v>
      </c>
      <c r="C21" s="5">
        <v>50</v>
      </c>
      <c r="D21" s="5">
        <v>37</v>
      </c>
      <c r="E21" s="6">
        <f t="shared" si="0"/>
        <v>-0.26</v>
      </c>
    </row>
    <row r="22" spans="2:5" ht="20.100000000000001" customHeight="1" thickBot="1" x14ac:dyDescent="0.25">
      <c r="B22" s="4" t="s">
        <v>24</v>
      </c>
      <c r="C22" s="5">
        <v>21</v>
      </c>
      <c r="D22" s="5">
        <v>19</v>
      </c>
      <c r="E22" s="6">
        <f t="shared" si="0"/>
        <v>-9.5238095238095233E-2</v>
      </c>
    </row>
    <row r="23" spans="2:5" ht="20.100000000000001" customHeight="1" thickBot="1" x14ac:dyDescent="0.25">
      <c r="B23" s="4" t="s">
        <v>25</v>
      </c>
      <c r="C23" s="5">
        <v>29</v>
      </c>
      <c r="D23" s="5">
        <v>18</v>
      </c>
      <c r="E23" s="6">
        <f t="shared" si="0"/>
        <v>-0.37931034482758619</v>
      </c>
    </row>
    <row r="24" spans="2:5" ht="20.100000000000001" customHeight="1" thickBot="1" x14ac:dyDescent="0.25">
      <c r="B24" s="4" t="s">
        <v>21</v>
      </c>
      <c r="C24" s="6">
        <f>C23/C21</f>
        <v>0.57999999999999996</v>
      </c>
      <c r="D24" s="6">
        <f t="shared" ref="D24" si="1">D23/D21</f>
        <v>0.48648648648648651</v>
      </c>
      <c r="E24" s="6">
        <f t="shared" si="0"/>
        <v>-0.16123019571295422</v>
      </c>
    </row>
    <row r="25" spans="2:5" ht="20.100000000000001" customHeight="1" thickBot="1" x14ac:dyDescent="0.25">
      <c r="B25" s="7" t="s">
        <v>26</v>
      </c>
      <c r="C25" s="6">
        <v>0.21582061481131026</v>
      </c>
      <c r="D25" s="6">
        <v>0.23509552763613636</v>
      </c>
      <c r="E25" s="6">
        <f t="shared" si="0"/>
        <v>8.9309878213802513E-2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134</v>
      </c>
      <c r="D34" s="5">
        <v>67</v>
      </c>
      <c r="E34" s="6">
        <f>IF(C34&gt;0,(D34-C34)/C34,"-")</f>
        <v>-0.5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107</v>
      </c>
      <c r="D36" s="5">
        <v>45</v>
      </c>
      <c r="E36" s="6">
        <f t="shared" si="2"/>
        <v>-0.57943925233644855</v>
      </c>
    </row>
    <row r="37" spans="2:5" ht="20.100000000000001" customHeight="1" thickBot="1" x14ac:dyDescent="0.25">
      <c r="B37" s="4" t="s">
        <v>30</v>
      </c>
      <c r="C37" s="5">
        <v>27</v>
      </c>
      <c r="D37" s="5">
        <v>22</v>
      </c>
      <c r="E37" s="6">
        <f t="shared" si="2"/>
        <v>-0.18518518518518517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102</v>
      </c>
      <c r="D44" s="5">
        <v>97</v>
      </c>
      <c r="E44" s="6">
        <f>IF(C44&gt;0,(D44-C44)/C44,"-")</f>
        <v>-4.9019607843137254E-2</v>
      </c>
    </row>
    <row r="45" spans="2:5" ht="20.100000000000001" customHeight="1" thickBot="1" x14ac:dyDescent="0.25">
      <c r="B45" s="4" t="s">
        <v>34</v>
      </c>
      <c r="C45" s="5">
        <v>8</v>
      </c>
      <c r="D45" s="5">
        <v>5</v>
      </c>
      <c r="E45" s="6">
        <f t="shared" ref="E45:E51" si="3">IF(C45&gt;0,(D45-C45)/C45,"-")</f>
        <v>-0.375</v>
      </c>
    </row>
    <row r="46" spans="2:5" ht="20.100000000000001" customHeight="1" thickBot="1" x14ac:dyDescent="0.25">
      <c r="B46" s="4" t="s">
        <v>31</v>
      </c>
      <c r="C46" s="5">
        <v>8</v>
      </c>
      <c r="D46" s="5">
        <v>14</v>
      </c>
      <c r="E46" s="6">
        <f t="shared" si="3"/>
        <v>0.75</v>
      </c>
    </row>
    <row r="47" spans="2:5" ht="20.100000000000001" customHeight="1" thickBot="1" x14ac:dyDescent="0.25">
      <c r="B47" s="4" t="s">
        <v>32</v>
      </c>
      <c r="C47" s="5">
        <v>1080</v>
      </c>
      <c r="D47" s="5">
        <v>436</v>
      </c>
      <c r="E47" s="6">
        <f t="shared" si="3"/>
        <v>-0.59629629629629632</v>
      </c>
    </row>
    <row r="48" spans="2:5" ht="20.100000000000001" customHeight="1" thickBot="1" x14ac:dyDescent="0.25">
      <c r="B48" s="4" t="s">
        <v>35</v>
      </c>
      <c r="C48" s="5">
        <v>103</v>
      </c>
      <c r="D48" s="5">
        <v>155</v>
      </c>
      <c r="E48" s="6">
        <f t="shared" si="3"/>
        <v>0.50485436893203883</v>
      </c>
    </row>
    <row r="49" spans="2:5" ht="20.100000000000001" customHeight="1" thickBot="1" x14ac:dyDescent="0.25">
      <c r="B49" s="4" t="s">
        <v>67</v>
      </c>
      <c r="C49" s="5">
        <v>358</v>
      </c>
      <c r="D49" s="5">
        <v>263</v>
      </c>
      <c r="E49" s="6">
        <f t="shared" si="3"/>
        <v>-0.26536312849162014</v>
      </c>
    </row>
    <row r="50" spans="2:5" ht="20.100000000000001" customHeight="1" collapsed="1" thickBot="1" x14ac:dyDescent="0.25">
      <c r="B50" s="4" t="s">
        <v>36</v>
      </c>
      <c r="C50" s="6">
        <f>C44/(C44+C45)</f>
        <v>0.92727272727272725</v>
      </c>
      <c r="D50" s="6">
        <f>D44/(D44+D45)</f>
        <v>0.9509803921568627</v>
      </c>
      <c r="E50" s="6">
        <f t="shared" si="3"/>
        <v>2.5567089580930385E-2</v>
      </c>
    </row>
    <row r="51" spans="2:5" ht="20.100000000000001" customHeight="1" thickBot="1" x14ac:dyDescent="0.25">
      <c r="B51" s="4" t="s">
        <v>37</v>
      </c>
      <c r="C51" s="6">
        <f>C47/(C46+C47)</f>
        <v>0.99264705882352944</v>
      </c>
      <c r="D51" s="6">
        <f t="shared" ref="D51" si="4">D47/(D46+D47)</f>
        <v>0.96888888888888891</v>
      </c>
      <c r="E51" s="6">
        <f t="shared" si="3"/>
        <v>-2.3934156378600826E-2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110</v>
      </c>
      <c r="D58" s="5">
        <v>102</v>
      </c>
      <c r="E58" s="6">
        <f>IF(C58&gt;0,(D58-C58)/C58,"-")</f>
        <v>-7.2727272727272724E-2</v>
      </c>
    </row>
    <row r="59" spans="2:5" ht="20.100000000000001" customHeight="1" thickBot="1" x14ac:dyDescent="0.25">
      <c r="B59" s="4" t="s">
        <v>41</v>
      </c>
      <c r="C59" s="5">
        <v>48</v>
      </c>
      <c r="D59" s="5">
        <v>51</v>
      </c>
      <c r="E59" s="6">
        <f t="shared" ref="E59:E63" si="5">IF(C59&gt;0,(D59-C59)/C59,"-")</f>
        <v>6.25E-2</v>
      </c>
    </row>
    <row r="60" spans="2:5" ht="20.100000000000001" customHeight="1" thickBot="1" x14ac:dyDescent="0.25">
      <c r="B60" s="4" t="s">
        <v>42</v>
      </c>
      <c r="C60" s="5">
        <v>54</v>
      </c>
      <c r="D60" s="5">
        <v>46</v>
      </c>
      <c r="E60" s="6">
        <f t="shared" si="5"/>
        <v>-0.14814814814814814</v>
      </c>
    </row>
    <row r="61" spans="2:5" ht="20.100000000000001" customHeight="1" collapsed="1" thickBot="1" x14ac:dyDescent="0.25">
      <c r="B61" s="4" t="s">
        <v>98</v>
      </c>
      <c r="C61" s="6">
        <f>(C59+C60)/C58</f>
        <v>0.92727272727272725</v>
      </c>
      <c r="D61" s="6">
        <f>(D59+D60)/D58</f>
        <v>0.9509803921568627</v>
      </c>
      <c r="E61" s="6">
        <f t="shared" si="5"/>
        <v>2.5567089580930385E-2</v>
      </c>
    </row>
    <row r="62" spans="2:5" ht="20.100000000000001" customHeight="1" thickBot="1" x14ac:dyDescent="0.25">
      <c r="B62" s="4" t="s">
        <v>39</v>
      </c>
      <c r="C62" s="6">
        <v>0.88888888888888884</v>
      </c>
      <c r="D62" s="6">
        <v>0.94444444444444442</v>
      </c>
      <c r="E62" s="6">
        <f t="shared" si="5"/>
        <v>6.2500000000000028E-2</v>
      </c>
    </row>
    <row r="63" spans="2:5" ht="20.100000000000001" customHeight="1" thickBot="1" x14ac:dyDescent="0.25">
      <c r="B63" s="4" t="s">
        <v>40</v>
      </c>
      <c r="C63" s="6">
        <v>0.9642857142857143</v>
      </c>
      <c r="D63" s="6">
        <v>0.95833333333333337</v>
      </c>
      <c r="E63" s="6">
        <f t="shared" si="5"/>
        <v>-6.1728395061728175E-3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881</v>
      </c>
      <c r="D70" s="5">
        <v>1086</v>
      </c>
      <c r="E70" s="6">
        <f>IF(C70&gt;0,(D70-C70)/C70,"-")</f>
        <v>0.23269012485811577</v>
      </c>
    </row>
    <row r="71" spans="2:5" ht="20.100000000000001" customHeight="1" thickBot="1" x14ac:dyDescent="0.25">
      <c r="B71" s="4" t="s">
        <v>45</v>
      </c>
      <c r="C71" s="5">
        <v>157</v>
      </c>
      <c r="D71" s="5">
        <v>131</v>
      </c>
      <c r="E71" s="6">
        <f t="shared" ref="E71:E77" si="6">IF(C71&gt;0,(D71-C71)/C71,"-")</f>
        <v>-0.16560509554140126</v>
      </c>
    </row>
    <row r="72" spans="2:5" ht="20.100000000000001" customHeight="1" thickBot="1" x14ac:dyDescent="0.25">
      <c r="B72" s="4" t="s">
        <v>43</v>
      </c>
      <c r="C72" s="5">
        <v>2</v>
      </c>
      <c r="D72" s="5">
        <v>10</v>
      </c>
      <c r="E72" s="6">
        <f t="shared" si="6"/>
        <v>4</v>
      </c>
    </row>
    <row r="73" spans="2:5" ht="20.100000000000001" customHeight="1" thickBot="1" x14ac:dyDescent="0.25">
      <c r="B73" s="4" t="s">
        <v>46</v>
      </c>
      <c r="C73" s="5">
        <v>592</v>
      </c>
      <c r="D73" s="5">
        <v>818</v>
      </c>
      <c r="E73" s="6">
        <f t="shared" si="6"/>
        <v>0.38175675675675674</v>
      </c>
    </row>
    <row r="74" spans="2:5" ht="20.100000000000001" customHeight="1" thickBot="1" x14ac:dyDescent="0.25">
      <c r="B74" s="4" t="s">
        <v>47</v>
      </c>
      <c r="C74" s="5">
        <v>104</v>
      </c>
      <c r="D74" s="5">
        <v>114</v>
      </c>
      <c r="E74" s="6">
        <f t="shared" si="6"/>
        <v>9.6153846153846159E-2</v>
      </c>
    </row>
    <row r="75" spans="2:5" ht="20.100000000000001" customHeight="1" thickBot="1" x14ac:dyDescent="0.25">
      <c r="B75" s="4" t="s">
        <v>48</v>
      </c>
      <c r="C75" s="5">
        <v>26</v>
      </c>
      <c r="D75" s="5">
        <v>13</v>
      </c>
      <c r="E75" s="6">
        <f t="shared" si="6"/>
        <v>-0.5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69</v>
      </c>
      <c r="D90" s="5">
        <v>83</v>
      </c>
      <c r="E90" s="6">
        <f>IF(C90&gt;0,(D90-C90)/C90,"-")</f>
        <v>0.20289855072463769</v>
      </c>
    </row>
    <row r="91" spans="2:5" ht="29.25" thickBot="1" x14ac:dyDescent="0.25">
      <c r="B91" s="4" t="s">
        <v>52</v>
      </c>
      <c r="C91" s="5">
        <v>22</v>
      </c>
      <c r="D91" s="5">
        <v>11</v>
      </c>
      <c r="E91" s="6">
        <f t="shared" ref="E91:E93" si="7">IF(C91&gt;0,(D91-C91)/C91,"-")</f>
        <v>-0.5</v>
      </c>
    </row>
    <row r="92" spans="2:5" ht="29.25" customHeight="1" thickBot="1" x14ac:dyDescent="0.25">
      <c r="B92" s="4" t="s">
        <v>53</v>
      </c>
      <c r="C92" s="5">
        <v>11</v>
      </c>
      <c r="D92" s="5">
        <v>24</v>
      </c>
      <c r="E92" s="6">
        <f t="shared" si="7"/>
        <v>1.1818181818181819</v>
      </c>
    </row>
    <row r="93" spans="2:5" ht="29.25" customHeight="1" thickBot="1" x14ac:dyDescent="0.25">
      <c r="B93" s="4" t="s">
        <v>54</v>
      </c>
      <c r="C93" s="6">
        <f>(C90+C91)/(C90+C91+C92)</f>
        <v>0.89215686274509809</v>
      </c>
      <c r="D93" s="6">
        <f>(D90+D91)/(D90+D91+D92)</f>
        <v>0.79661016949152541</v>
      </c>
      <c r="E93" s="6">
        <f t="shared" si="7"/>
        <v>-0.10709629353697157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102</v>
      </c>
      <c r="D100" s="5">
        <v>118</v>
      </c>
      <c r="E100" s="6">
        <f>IF(C100&gt;0,(D100-C100)/C100,"-")</f>
        <v>0.15686274509803921</v>
      </c>
    </row>
    <row r="101" spans="2:5" ht="20.100000000000001" customHeight="1" thickBot="1" x14ac:dyDescent="0.25">
      <c r="B101" s="4" t="s">
        <v>41</v>
      </c>
      <c r="C101" s="5">
        <v>46</v>
      </c>
      <c r="D101" s="5">
        <v>45</v>
      </c>
      <c r="E101" s="6">
        <f t="shared" ref="E101:E105" si="8">IF(C101&gt;0,(D101-C101)/C101,"-")</f>
        <v>-2.1739130434782608E-2</v>
      </c>
    </row>
    <row r="102" spans="2:5" ht="20.100000000000001" customHeight="1" thickBot="1" x14ac:dyDescent="0.25">
      <c r="B102" s="4" t="s">
        <v>42</v>
      </c>
      <c r="C102" s="5">
        <v>45</v>
      </c>
      <c r="D102" s="5">
        <v>49</v>
      </c>
      <c r="E102" s="6">
        <f t="shared" si="8"/>
        <v>8.8888888888888892E-2</v>
      </c>
    </row>
    <row r="103" spans="2:5" ht="20.100000000000001" customHeight="1" thickBot="1" x14ac:dyDescent="0.25">
      <c r="B103" s="4" t="s">
        <v>98</v>
      </c>
      <c r="C103" s="6">
        <f>(C101+C102)/C100</f>
        <v>0.89215686274509809</v>
      </c>
      <c r="D103" s="6">
        <f>(D101+D102)/D100</f>
        <v>0.79661016949152541</v>
      </c>
      <c r="E103" s="6">
        <f t="shared" si="8"/>
        <v>-0.10709629353697157</v>
      </c>
    </row>
    <row r="104" spans="2:5" ht="20.100000000000001" customHeight="1" thickBot="1" x14ac:dyDescent="0.25">
      <c r="B104" s="4" t="s">
        <v>39</v>
      </c>
      <c r="C104" s="6">
        <v>0.92</v>
      </c>
      <c r="D104" s="6">
        <v>0.77586206896551724</v>
      </c>
      <c r="E104" s="6">
        <f t="shared" si="8"/>
        <v>-0.15667166416791609</v>
      </c>
    </row>
    <row r="105" spans="2:5" ht="20.100000000000001" customHeight="1" thickBot="1" x14ac:dyDescent="0.25">
      <c r="B105" s="4" t="s">
        <v>40</v>
      </c>
      <c r="C105" s="6">
        <v>0.86538461538461542</v>
      </c>
      <c r="D105" s="6">
        <v>0.81666666666666665</v>
      </c>
      <c r="E105" s="6">
        <f t="shared" si="8"/>
        <v>-5.6296296296296351E-2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133</v>
      </c>
      <c r="D112" s="5">
        <v>137</v>
      </c>
      <c r="E112" s="6">
        <f>IF(C112&gt;0,(D112-C112)/C112,"-")</f>
        <v>3.007518796992481E-2</v>
      </c>
    </row>
    <row r="113" spans="2:14" ht="15" thickBot="1" x14ac:dyDescent="0.25">
      <c r="B113" s="4" t="s">
        <v>56</v>
      </c>
      <c r="C113" s="5">
        <v>105</v>
      </c>
      <c r="D113" s="5">
        <v>108</v>
      </c>
      <c r="E113" s="6">
        <f t="shared" ref="E113:E114" si="9">IF(C113&gt;0,(D113-C113)/C113,"-")</f>
        <v>2.8571428571428571E-2</v>
      </c>
    </row>
    <row r="114" spans="2:14" ht="15" thickBot="1" x14ac:dyDescent="0.25">
      <c r="B114" s="4" t="s">
        <v>57</v>
      </c>
      <c r="C114" s="5">
        <v>28</v>
      </c>
      <c r="D114" s="5">
        <v>29</v>
      </c>
      <c r="E114" s="6">
        <f t="shared" si="9"/>
        <v>3.5714285714285712E-2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2</v>
      </c>
      <c r="H128" s="10">
        <v>0</v>
      </c>
      <c r="I128" s="10">
        <v>0</v>
      </c>
      <c r="J128" s="10">
        <v>2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2</v>
      </c>
      <c r="D129" s="10">
        <v>0</v>
      </c>
      <c r="E129" s="10">
        <v>0</v>
      </c>
      <c r="F129" s="10">
        <v>2</v>
      </c>
      <c r="G129" s="10">
        <v>2</v>
      </c>
      <c r="H129" s="10">
        <v>0</v>
      </c>
      <c r="I129" s="10">
        <v>0</v>
      </c>
      <c r="J129" s="10">
        <v>2</v>
      </c>
      <c r="K129" s="6">
        <f t="shared" ref="K129:K133" si="11">IF(C129=0,"-",(G129-C129)/C129)</f>
        <v>0</v>
      </c>
      <c r="L129" s="6" t="str">
        <f t="shared" si="10"/>
        <v>-</v>
      </c>
      <c r="M129" s="6" t="str">
        <f t="shared" si="10"/>
        <v>-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4</v>
      </c>
      <c r="H133" s="10">
        <v>0</v>
      </c>
      <c r="I133" s="10">
        <v>0</v>
      </c>
      <c r="J133" s="10">
        <v>4</v>
      </c>
      <c r="K133" s="6">
        <f t="shared" si="11"/>
        <v>0.33333333333333331</v>
      </c>
      <c r="L133" s="6" t="str">
        <f t="shared" si="10"/>
        <v>-</v>
      </c>
      <c r="M133" s="6" t="str">
        <f t="shared" si="10"/>
        <v>-</v>
      </c>
      <c r="N133" s="6">
        <f t="shared" si="10"/>
        <v>0.33333333333333331</v>
      </c>
    </row>
    <row r="134" spans="2:14" ht="15" thickBot="1" x14ac:dyDescent="0.25">
      <c r="B134" s="4" t="s">
        <v>36</v>
      </c>
      <c r="C134" s="6">
        <f>IF(C128=0,"-",C128/(C128+C129))</f>
        <v>0.33333333333333331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0.33333333333333331</v>
      </c>
      <c r="G134" s="6">
        <f t="shared" si="12"/>
        <v>0.5</v>
      </c>
      <c r="H134" s="6" t="str">
        <f t="shared" si="12"/>
        <v>-</v>
      </c>
      <c r="I134" s="6" t="str">
        <f t="shared" si="12"/>
        <v>-</v>
      </c>
      <c r="J134" s="6">
        <f t="shared" si="12"/>
        <v>0.5</v>
      </c>
      <c r="K134" s="6">
        <f>IF(OR(C134="-",G134="-"),"-",(G134-C134)/C134)</f>
        <v>0.50000000000000011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0.50000000000000011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8</v>
      </c>
      <c r="D143" s="10">
        <v>0</v>
      </c>
      <c r="E143" s="10">
        <v>0</v>
      </c>
      <c r="F143" s="10">
        <v>8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1</v>
      </c>
      <c r="D146" s="10">
        <v>0</v>
      </c>
      <c r="E146" s="10">
        <v>1</v>
      </c>
      <c r="F146" s="10">
        <v>2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>
        <f t="shared" si="15"/>
        <v>-1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9</v>
      </c>
      <c r="D148" s="10">
        <v>0</v>
      </c>
      <c r="E148" s="10">
        <v>1</v>
      </c>
      <c r="F148" s="10">
        <v>10</v>
      </c>
      <c r="G148" s="10">
        <v>0</v>
      </c>
      <c r="H148" s="10">
        <v>0</v>
      </c>
      <c r="I148" s="10">
        <v>0</v>
      </c>
      <c r="J148" s="10">
        <v>0</v>
      </c>
      <c r="K148" s="6">
        <f t="shared" ref="K148" si="17">IF(C148=0,"-",(G148-C148)/C148)</f>
        <v>-1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1</v>
      </c>
      <c r="D149" s="6" t="str">
        <f t="shared" si="21"/>
        <v>-</v>
      </c>
      <c r="E149" s="6" t="str">
        <f t="shared" si="21"/>
        <v>-</v>
      </c>
      <c r="F149" s="6">
        <f t="shared" si="21"/>
        <v>1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8</v>
      </c>
      <c r="D157" s="19">
        <v>0</v>
      </c>
      <c r="E157" s="18">
        <f>IF(C157=0,"-",(D157-C157)/C157)</f>
        <v>-1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0.88888888888888884</v>
      </c>
      <c r="D160" s="18" t="str">
        <f>IF(D157=0,"-",D157/(D157+D158+D159))</f>
        <v>-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4</v>
      </c>
      <c r="E166" s="6">
        <f>IF(C166=0,"-",(D166-C166)/C166)</f>
        <v>0.33333333333333331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0.33333333333333331</v>
      </c>
      <c r="D169" s="6">
        <f>IF(D166=0,"-",(D167+D168)/D166)</f>
        <v>0.5</v>
      </c>
      <c r="E169" s="6">
        <f t="shared" ref="E169:E171" si="25">IF(OR(C169="-",D169="-"),"-",(D169-C169)/C169)</f>
        <v>0.50000000000000011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0.5</v>
      </c>
      <c r="E170" s="6">
        <f t="shared" si="25"/>
        <v>-0.5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0.5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4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12</v>
      </c>
      <c r="D182" s="5">
        <v>0</v>
      </c>
      <c r="E182" s="6">
        <f t="shared" si="26"/>
        <v>-1</v>
      </c>
      <c r="H182" s="13"/>
    </row>
    <row r="183" spans="2:8" ht="15" thickBot="1" x14ac:dyDescent="0.25">
      <c r="B183" s="4" t="s">
        <v>47</v>
      </c>
      <c r="C183" s="5">
        <v>12</v>
      </c>
      <c r="D183" s="5">
        <v>0</v>
      </c>
      <c r="E183" s="6">
        <f t="shared" si="26"/>
        <v>-1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2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2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2</v>
      </c>
      <c r="D200" s="5">
        <v>2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2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4</v>
      </c>
      <c r="E221" s="6">
        <f t="shared" ref="E221:E223" si="30">IF(C221=0,"-",(D221-C221)/C221)</f>
        <v>3</v>
      </c>
    </row>
    <row r="222" spans="2:5" ht="15" thickBot="1" x14ac:dyDescent="0.25">
      <c r="B222" s="16" t="s">
        <v>92</v>
      </c>
      <c r="C222" s="5">
        <v>3</v>
      </c>
      <c r="D222" s="5">
        <v>3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3</v>
      </c>
      <c r="D223" s="5">
        <v>5</v>
      </c>
      <c r="E223" s="6">
        <f t="shared" si="30"/>
        <v>0.66666666666666663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1675</v>
      </c>
      <c r="D14" s="5">
        <v>1812</v>
      </c>
      <c r="E14" s="6">
        <f>IF(C14&gt;0,(D14-C14)/C14)</f>
        <v>8.1791044776119398E-2</v>
      </c>
    </row>
    <row r="15" spans="1:5" ht="20.100000000000001" customHeight="1" thickBot="1" x14ac:dyDescent="0.25">
      <c r="B15" s="4" t="s">
        <v>17</v>
      </c>
      <c r="C15" s="5">
        <v>1610</v>
      </c>
      <c r="D15" s="5">
        <v>1747</v>
      </c>
      <c r="E15" s="6">
        <f t="shared" ref="E15:E25" si="0">IF(C15&gt;0,(D15-C15)/C15)</f>
        <v>8.5093167701863356E-2</v>
      </c>
    </row>
    <row r="16" spans="1:5" ht="20.100000000000001" customHeight="1" thickBot="1" x14ac:dyDescent="0.25">
      <c r="B16" s="4" t="s">
        <v>18</v>
      </c>
      <c r="C16" s="5">
        <v>829</v>
      </c>
      <c r="D16" s="5">
        <v>971</v>
      </c>
      <c r="E16" s="6">
        <f t="shared" si="0"/>
        <v>0.17129071170084439</v>
      </c>
    </row>
    <row r="17" spans="2:5" ht="20.100000000000001" customHeight="1" thickBot="1" x14ac:dyDescent="0.25">
      <c r="B17" s="4" t="s">
        <v>19</v>
      </c>
      <c r="C17" s="5">
        <v>781</v>
      </c>
      <c r="D17" s="5">
        <v>776</v>
      </c>
      <c r="E17" s="6">
        <f t="shared" si="0"/>
        <v>-6.4020486555697821E-3</v>
      </c>
    </row>
    <row r="18" spans="2:5" ht="20.100000000000001" customHeight="1" thickBot="1" x14ac:dyDescent="0.25">
      <c r="B18" s="4" t="s">
        <v>100</v>
      </c>
      <c r="C18" s="5">
        <v>6</v>
      </c>
      <c r="D18" s="5">
        <v>10</v>
      </c>
      <c r="E18" s="6">
        <f>IF(C18=0,"-",(D18-C18)/C18)</f>
        <v>0.66666666666666663</v>
      </c>
    </row>
    <row r="19" spans="2:5" ht="20.100000000000001" customHeight="1" thickBot="1" x14ac:dyDescent="0.25">
      <c r="B19" s="4" t="s">
        <v>101</v>
      </c>
      <c r="C19" s="5">
        <v>5</v>
      </c>
      <c r="D19" s="5">
        <v>2</v>
      </c>
      <c r="E19" s="6">
        <f>IF(C19=0,"-",(D19-C19)/C19)</f>
        <v>-0.6</v>
      </c>
    </row>
    <row r="20" spans="2:5" ht="20.100000000000001" customHeight="1" thickBot="1" x14ac:dyDescent="0.25">
      <c r="B20" s="4" t="s">
        <v>20</v>
      </c>
      <c r="C20" s="6">
        <f>C17/C15</f>
        <v>0.48509316770186334</v>
      </c>
      <c r="D20" s="6">
        <f>D17/D15</f>
        <v>0.44419004006868917</v>
      </c>
      <c r="E20" s="6">
        <f t="shared" si="0"/>
        <v>-8.432014787376492E-2</v>
      </c>
    </row>
    <row r="21" spans="2:5" ht="30" customHeight="1" thickBot="1" x14ac:dyDescent="0.25">
      <c r="B21" s="4" t="s">
        <v>23</v>
      </c>
      <c r="C21" s="5">
        <v>144</v>
      </c>
      <c r="D21" s="5">
        <v>223</v>
      </c>
      <c r="E21" s="6">
        <f t="shared" si="0"/>
        <v>0.54861111111111116</v>
      </c>
    </row>
    <row r="22" spans="2:5" ht="20.100000000000001" customHeight="1" thickBot="1" x14ac:dyDescent="0.25">
      <c r="B22" s="4" t="s">
        <v>24</v>
      </c>
      <c r="C22" s="5">
        <v>66</v>
      </c>
      <c r="D22" s="5">
        <v>106</v>
      </c>
      <c r="E22" s="6">
        <f t="shared" si="0"/>
        <v>0.60606060606060608</v>
      </c>
    </row>
    <row r="23" spans="2:5" ht="20.100000000000001" customHeight="1" thickBot="1" x14ac:dyDescent="0.25">
      <c r="B23" s="4" t="s">
        <v>25</v>
      </c>
      <c r="C23" s="5">
        <v>78</v>
      </c>
      <c r="D23" s="5">
        <v>117</v>
      </c>
      <c r="E23" s="6">
        <f t="shared" si="0"/>
        <v>0.5</v>
      </c>
    </row>
    <row r="24" spans="2:5" ht="20.100000000000001" customHeight="1" thickBot="1" x14ac:dyDescent="0.25">
      <c r="B24" s="4" t="s">
        <v>21</v>
      </c>
      <c r="C24" s="6">
        <f>C23/C21</f>
        <v>0.54166666666666663</v>
      </c>
      <c r="D24" s="6">
        <f t="shared" ref="D24" si="1">D23/D21</f>
        <v>0.5246636771300448</v>
      </c>
      <c r="E24" s="6">
        <f t="shared" si="0"/>
        <v>-3.1390134529147989E-2</v>
      </c>
    </row>
    <row r="25" spans="2:5" ht="20.100000000000001" customHeight="1" thickBot="1" x14ac:dyDescent="0.25">
      <c r="B25" s="7" t="s">
        <v>26</v>
      </c>
      <c r="C25" s="6">
        <v>0.1407101580498446</v>
      </c>
      <c r="D25" s="6">
        <v>0.15268363112613573</v>
      </c>
      <c r="E25" s="6">
        <f t="shared" si="0"/>
        <v>8.5093167701863356E-2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255</v>
      </c>
      <c r="D34" s="5">
        <v>378</v>
      </c>
      <c r="E34" s="6">
        <f>IF(C34&gt;0,(D34-C34)/C34,"-")</f>
        <v>0.4823529411764706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168</v>
      </c>
      <c r="D36" s="5">
        <v>279</v>
      </c>
      <c r="E36" s="6">
        <f t="shared" si="2"/>
        <v>0.6607142857142857</v>
      </c>
    </row>
    <row r="37" spans="2:5" ht="20.100000000000001" customHeight="1" thickBot="1" x14ac:dyDescent="0.25">
      <c r="B37" s="4" t="s">
        <v>30</v>
      </c>
      <c r="C37" s="5">
        <v>87</v>
      </c>
      <c r="D37" s="5">
        <v>99</v>
      </c>
      <c r="E37" s="6">
        <f t="shared" si="2"/>
        <v>0.13793103448275862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377</v>
      </c>
      <c r="D44" s="5">
        <v>426</v>
      </c>
      <c r="E44" s="6">
        <f>IF(C44&gt;0,(D44-C44)/C44,"-")</f>
        <v>0.129973474801061</v>
      </c>
    </row>
    <row r="45" spans="2:5" ht="20.100000000000001" customHeight="1" thickBot="1" x14ac:dyDescent="0.25">
      <c r="B45" s="4" t="s">
        <v>34</v>
      </c>
      <c r="C45" s="5">
        <v>14</v>
      </c>
      <c r="D45" s="5">
        <v>23</v>
      </c>
      <c r="E45" s="6">
        <f t="shared" ref="E45:E51" si="3">IF(C45&gt;0,(D45-C45)/C45,"-")</f>
        <v>0.6428571428571429</v>
      </c>
    </row>
    <row r="46" spans="2:5" ht="20.100000000000001" customHeight="1" thickBot="1" x14ac:dyDescent="0.25">
      <c r="B46" s="4" t="s">
        <v>31</v>
      </c>
      <c r="C46" s="5">
        <v>30</v>
      </c>
      <c r="D46" s="5">
        <v>27</v>
      </c>
      <c r="E46" s="6">
        <f t="shared" si="3"/>
        <v>-0.1</v>
      </c>
    </row>
    <row r="47" spans="2:5" ht="20.100000000000001" customHeight="1" thickBot="1" x14ac:dyDescent="0.25">
      <c r="B47" s="4" t="s">
        <v>32</v>
      </c>
      <c r="C47" s="5">
        <v>537</v>
      </c>
      <c r="D47" s="5">
        <v>669</v>
      </c>
      <c r="E47" s="6">
        <f t="shared" si="3"/>
        <v>0.24581005586592178</v>
      </c>
    </row>
    <row r="48" spans="2:5" ht="20.100000000000001" customHeight="1" thickBot="1" x14ac:dyDescent="0.25">
      <c r="B48" s="4" t="s">
        <v>35</v>
      </c>
      <c r="C48" s="5">
        <v>306</v>
      </c>
      <c r="D48" s="5">
        <v>426</v>
      </c>
      <c r="E48" s="6">
        <f t="shared" si="3"/>
        <v>0.39215686274509803</v>
      </c>
    </row>
    <row r="49" spans="2:5" ht="20.100000000000001" customHeight="1" thickBot="1" x14ac:dyDescent="0.25">
      <c r="B49" s="4" t="s">
        <v>67</v>
      </c>
      <c r="C49" s="5">
        <v>207</v>
      </c>
      <c r="D49" s="5">
        <v>105</v>
      </c>
      <c r="E49" s="6">
        <f t="shared" si="3"/>
        <v>-0.49275362318840582</v>
      </c>
    </row>
    <row r="50" spans="2:5" ht="20.100000000000001" customHeight="1" collapsed="1" thickBot="1" x14ac:dyDescent="0.25">
      <c r="B50" s="4" t="s">
        <v>36</v>
      </c>
      <c r="C50" s="6">
        <f>C44/(C44+C45)</f>
        <v>0.96419437340153458</v>
      </c>
      <c r="D50" s="6">
        <f>D44/(D44+D45)</f>
        <v>0.94877505567928733</v>
      </c>
      <c r="E50" s="6">
        <f t="shared" si="3"/>
        <v>-1.5991918380367835E-2</v>
      </c>
    </row>
    <row r="51" spans="2:5" ht="20.100000000000001" customHeight="1" thickBot="1" x14ac:dyDescent="0.25">
      <c r="B51" s="4" t="s">
        <v>37</v>
      </c>
      <c r="C51" s="6">
        <f>C47/(C46+C47)</f>
        <v>0.94708994708994709</v>
      </c>
      <c r="D51" s="6">
        <f t="shared" ref="D51" si="4">D47/(D46+D47)</f>
        <v>0.96120689655172409</v>
      </c>
      <c r="E51" s="6">
        <f t="shared" si="3"/>
        <v>1.4905605856289677E-2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391</v>
      </c>
      <c r="D58" s="5">
        <v>449</v>
      </c>
      <c r="E58" s="6">
        <f>IF(C58&gt;0,(D58-C58)/C58,"-")</f>
        <v>0.14833759590792839</v>
      </c>
    </row>
    <row r="59" spans="2:5" ht="20.100000000000001" customHeight="1" thickBot="1" x14ac:dyDescent="0.25">
      <c r="B59" s="4" t="s">
        <v>41</v>
      </c>
      <c r="C59" s="5">
        <v>212</v>
      </c>
      <c r="D59" s="5">
        <v>209</v>
      </c>
      <c r="E59" s="6">
        <f t="shared" ref="E59:E63" si="5">IF(C59&gt;0,(D59-C59)/C59,"-")</f>
        <v>-1.4150943396226415E-2</v>
      </c>
    </row>
    <row r="60" spans="2:5" ht="20.100000000000001" customHeight="1" thickBot="1" x14ac:dyDescent="0.25">
      <c r="B60" s="4" t="s">
        <v>42</v>
      </c>
      <c r="C60" s="5">
        <v>165</v>
      </c>
      <c r="D60" s="5">
        <v>217</v>
      </c>
      <c r="E60" s="6">
        <f t="shared" si="5"/>
        <v>0.31515151515151513</v>
      </c>
    </row>
    <row r="61" spans="2:5" ht="20.100000000000001" customHeight="1" collapsed="1" thickBot="1" x14ac:dyDescent="0.25">
      <c r="B61" s="4" t="s">
        <v>98</v>
      </c>
      <c r="C61" s="6">
        <f>(C59+C60)/C58</f>
        <v>0.96419437340153458</v>
      </c>
      <c r="D61" s="6">
        <f>(D59+D60)/D58</f>
        <v>0.94877505567928733</v>
      </c>
      <c r="E61" s="6">
        <f t="shared" si="5"/>
        <v>-1.5991918380367835E-2</v>
      </c>
    </row>
    <row r="62" spans="2:5" ht="20.100000000000001" customHeight="1" thickBot="1" x14ac:dyDescent="0.25">
      <c r="B62" s="4" t="s">
        <v>39</v>
      </c>
      <c r="C62" s="6">
        <v>0.96363636363636362</v>
      </c>
      <c r="D62" s="6">
        <v>0.92888888888888888</v>
      </c>
      <c r="E62" s="6">
        <f t="shared" si="5"/>
        <v>-3.6058700209643607E-2</v>
      </c>
    </row>
    <row r="63" spans="2:5" ht="20.100000000000001" customHeight="1" thickBot="1" x14ac:dyDescent="0.25">
      <c r="B63" s="4" t="s">
        <v>40</v>
      </c>
      <c r="C63" s="6">
        <v>0.96491228070175439</v>
      </c>
      <c r="D63" s="6">
        <v>0.96875</v>
      </c>
      <c r="E63" s="6">
        <f t="shared" si="5"/>
        <v>3.9772727272727251E-3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1955</v>
      </c>
      <c r="D70" s="5">
        <v>2127</v>
      </c>
      <c r="E70" s="6">
        <f>IF(C70&gt;0,(D70-C70)/C70,"-")</f>
        <v>8.797953964194373E-2</v>
      </c>
    </row>
    <row r="71" spans="2:5" ht="20.100000000000001" customHeight="1" thickBot="1" x14ac:dyDescent="0.25">
      <c r="B71" s="4" t="s">
        <v>45</v>
      </c>
      <c r="C71" s="5">
        <v>581</v>
      </c>
      <c r="D71" s="5">
        <v>658</v>
      </c>
      <c r="E71" s="6">
        <f t="shared" ref="E71:E77" si="6">IF(C71&gt;0,(D71-C71)/C71,"-")</f>
        <v>0.13253012048192772</v>
      </c>
    </row>
    <row r="72" spans="2:5" ht="20.100000000000001" customHeight="1" thickBot="1" x14ac:dyDescent="0.25">
      <c r="B72" s="4" t="s">
        <v>43</v>
      </c>
      <c r="C72" s="5">
        <v>5</v>
      </c>
      <c r="D72" s="5">
        <v>10</v>
      </c>
      <c r="E72" s="6">
        <f t="shared" si="6"/>
        <v>1</v>
      </c>
    </row>
    <row r="73" spans="2:5" ht="20.100000000000001" customHeight="1" thickBot="1" x14ac:dyDescent="0.25">
      <c r="B73" s="4" t="s">
        <v>46</v>
      </c>
      <c r="C73" s="5">
        <v>997</v>
      </c>
      <c r="D73" s="5">
        <v>962</v>
      </c>
      <c r="E73" s="6">
        <f t="shared" si="6"/>
        <v>-3.5105315947843531E-2</v>
      </c>
    </row>
    <row r="74" spans="2:5" ht="20.100000000000001" customHeight="1" thickBot="1" x14ac:dyDescent="0.25">
      <c r="B74" s="4" t="s">
        <v>47</v>
      </c>
      <c r="C74" s="5">
        <v>309</v>
      </c>
      <c r="D74" s="5">
        <v>407</v>
      </c>
      <c r="E74" s="6">
        <f t="shared" si="6"/>
        <v>0.31715210355987056</v>
      </c>
    </row>
    <row r="75" spans="2:5" ht="20.100000000000001" customHeight="1" thickBot="1" x14ac:dyDescent="0.25">
      <c r="B75" s="4" t="s">
        <v>48</v>
      </c>
      <c r="C75" s="5">
        <v>63</v>
      </c>
      <c r="D75" s="5">
        <v>90</v>
      </c>
      <c r="E75" s="6">
        <f t="shared" si="6"/>
        <v>0.42857142857142855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146</v>
      </c>
      <c r="D90" s="5">
        <v>189</v>
      </c>
      <c r="E90" s="6">
        <f>IF(C90&gt;0,(D90-C90)/C90,"-")</f>
        <v>0.29452054794520549</v>
      </c>
    </row>
    <row r="91" spans="2:5" ht="29.25" thickBot="1" x14ac:dyDescent="0.25">
      <c r="B91" s="4" t="s">
        <v>52</v>
      </c>
      <c r="C91" s="5">
        <v>81</v>
      </c>
      <c r="D91" s="5">
        <v>79</v>
      </c>
      <c r="E91" s="6">
        <f t="shared" ref="E91:E93" si="7">IF(C91&gt;0,(D91-C91)/C91,"-")</f>
        <v>-2.4691358024691357E-2</v>
      </c>
    </row>
    <row r="92" spans="2:5" ht="29.25" customHeight="1" thickBot="1" x14ac:dyDescent="0.25">
      <c r="B92" s="4" t="s">
        <v>53</v>
      </c>
      <c r="C92" s="5">
        <v>53</v>
      </c>
      <c r="D92" s="5">
        <v>69</v>
      </c>
      <c r="E92" s="6">
        <f t="shared" si="7"/>
        <v>0.30188679245283018</v>
      </c>
    </row>
    <row r="93" spans="2:5" ht="29.25" customHeight="1" thickBot="1" x14ac:dyDescent="0.25">
      <c r="B93" s="4" t="s">
        <v>54</v>
      </c>
      <c r="C93" s="6">
        <f>(C90+C91)/(C90+C91+C92)</f>
        <v>0.81071428571428572</v>
      </c>
      <c r="D93" s="6">
        <f>(D90+D91)/(D90+D91+D92)</f>
        <v>0.79525222551928787</v>
      </c>
      <c r="E93" s="6">
        <f t="shared" si="7"/>
        <v>-1.9072144733918054E-2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281</v>
      </c>
      <c r="D100" s="5">
        <v>346</v>
      </c>
      <c r="E100" s="6">
        <f>IF(C100&gt;0,(D100-C100)/C100,"-")</f>
        <v>0.23131672597864769</v>
      </c>
    </row>
    <row r="101" spans="2:5" ht="20.100000000000001" customHeight="1" thickBot="1" x14ac:dyDescent="0.25">
      <c r="B101" s="4" t="s">
        <v>41</v>
      </c>
      <c r="C101" s="5">
        <v>126</v>
      </c>
      <c r="D101" s="5">
        <v>145</v>
      </c>
      <c r="E101" s="6">
        <f t="shared" ref="E101:E105" si="8">IF(C101&gt;0,(D101-C101)/C101,"-")</f>
        <v>0.15079365079365079</v>
      </c>
    </row>
    <row r="102" spans="2:5" ht="20.100000000000001" customHeight="1" thickBot="1" x14ac:dyDescent="0.25">
      <c r="B102" s="4" t="s">
        <v>42</v>
      </c>
      <c r="C102" s="5">
        <v>101</v>
      </c>
      <c r="D102" s="5">
        <v>127</v>
      </c>
      <c r="E102" s="6">
        <f t="shared" si="8"/>
        <v>0.25742574257425743</v>
      </c>
    </row>
    <row r="103" spans="2:5" ht="20.100000000000001" customHeight="1" thickBot="1" x14ac:dyDescent="0.25">
      <c r="B103" s="4" t="s">
        <v>98</v>
      </c>
      <c r="C103" s="6">
        <f>(C101+C102)/C100</f>
        <v>0.80782918149466187</v>
      </c>
      <c r="D103" s="6">
        <f>(D101+D102)/D100</f>
        <v>0.78612716763005785</v>
      </c>
      <c r="E103" s="6">
        <f t="shared" si="8"/>
        <v>-2.6864607471161806E-2</v>
      </c>
    </row>
    <row r="104" spans="2:5" ht="20.100000000000001" customHeight="1" thickBot="1" x14ac:dyDescent="0.25">
      <c r="B104" s="4" t="s">
        <v>39</v>
      </c>
      <c r="C104" s="6">
        <v>0.79245283018867929</v>
      </c>
      <c r="D104" s="6">
        <v>0.79670329670329665</v>
      </c>
      <c r="E104" s="6">
        <f t="shared" si="8"/>
        <v>5.3636839351123792E-3</v>
      </c>
    </row>
    <row r="105" spans="2:5" ht="20.100000000000001" customHeight="1" thickBot="1" x14ac:dyDescent="0.25">
      <c r="B105" s="4" t="s">
        <v>40</v>
      </c>
      <c r="C105" s="6">
        <v>0.82786885245901642</v>
      </c>
      <c r="D105" s="6">
        <v>0.77439024390243905</v>
      </c>
      <c r="E105" s="6">
        <f t="shared" si="8"/>
        <v>-6.4597923206954844E-2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423</v>
      </c>
      <c r="D112" s="5">
        <v>526</v>
      </c>
      <c r="E112" s="6">
        <f>IF(C112&gt;0,(D112-C112)/C112,"-")</f>
        <v>0.24349881796690306</v>
      </c>
    </row>
    <row r="113" spans="2:14" ht="15" thickBot="1" x14ac:dyDescent="0.25">
      <c r="B113" s="4" t="s">
        <v>56</v>
      </c>
      <c r="C113" s="5">
        <v>308</v>
      </c>
      <c r="D113" s="5">
        <v>419</v>
      </c>
      <c r="E113" s="6">
        <f t="shared" ref="E113:E114" si="9">IF(C113&gt;0,(D113-C113)/C113,"-")</f>
        <v>0.36038961038961037</v>
      </c>
    </row>
    <row r="114" spans="2:14" ht="15" thickBot="1" x14ac:dyDescent="0.25">
      <c r="B114" s="4" t="s">
        <v>57</v>
      </c>
      <c r="C114" s="5">
        <v>115</v>
      </c>
      <c r="D114" s="5">
        <v>107</v>
      </c>
      <c r="E114" s="6">
        <f t="shared" si="9"/>
        <v>-6.9565217391304349E-2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0</v>
      </c>
      <c r="E128" s="10">
        <v>1</v>
      </c>
      <c r="F128" s="10">
        <v>5</v>
      </c>
      <c r="G128" s="10">
        <v>7</v>
      </c>
      <c r="H128" s="10">
        <v>3</v>
      </c>
      <c r="I128" s="10">
        <v>0</v>
      </c>
      <c r="J128" s="10">
        <v>10</v>
      </c>
      <c r="K128" s="6">
        <f>IF(C128=0,"-",(G128-C128)/C128)</f>
        <v>0.75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4</v>
      </c>
      <c r="D129" s="10">
        <v>0</v>
      </c>
      <c r="E129" s="10">
        <v>0</v>
      </c>
      <c r="F129" s="10">
        <v>4</v>
      </c>
      <c r="G129" s="10">
        <v>1</v>
      </c>
      <c r="H129" s="10">
        <v>0</v>
      </c>
      <c r="I129" s="10">
        <v>0</v>
      </c>
      <c r="J129" s="10">
        <v>1</v>
      </c>
      <c r="K129" s="6">
        <f t="shared" ref="K129:K133" si="11">IF(C129=0,"-",(G129-C129)/C129)</f>
        <v>-0.75</v>
      </c>
      <c r="L129" s="6" t="str">
        <f t="shared" si="10"/>
        <v>-</v>
      </c>
      <c r="M129" s="6" t="str">
        <f t="shared" si="10"/>
        <v>-</v>
      </c>
      <c r="N129" s="6">
        <f t="shared" si="10"/>
        <v>-0.75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9</v>
      </c>
      <c r="D133" s="10">
        <v>0</v>
      </c>
      <c r="E133" s="10">
        <v>1</v>
      </c>
      <c r="F133" s="10">
        <v>10</v>
      </c>
      <c r="G133" s="10">
        <v>8</v>
      </c>
      <c r="H133" s="10">
        <v>3</v>
      </c>
      <c r="I133" s="10">
        <v>0</v>
      </c>
      <c r="J133" s="10">
        <v>11</v>
      </c>
      <c r="K133" s="6">
        <f t="shared" si="11"/>
        <v>-0.1111111111111111</v>
      </c>
      <c r="L133" s="6" t="str">
        <f t="shared" si="10"/>
        <v>-</v>
      </c>
      <c r="M133" s="6">
        <f t="shared" si="10"/>
        <v>-1</v>
      </c>
      <c r="N133" s="6">
        <f t="shared" si="10"/>
        <v>0.1</v>
      </c>
    </row>
    <row r="134" spans="2:14" ht="15" thickBot="1" x14ac:dyDescent="0.25">
      <c r="B134" s="4" t="s">
        <v>36</v>
      </c>
      <c r="C134" s="6">
        <f>IF(C128=0,"-",C128/(C128+C129))</f>
        <v>0.5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0.55555555555555558</v>
      </c>
      <c r="G134" s="6">
        <f t="shared" si="12"/>
        <v>0.875</v>
      </c>
      <c r="H134" s="6">
        <f t="shared" si="12"/>
        <v>1</v>
      </c>
      <c r="I134" s="6" t="str">
        <f t="shared" si="12"/>
        <v>-</v>
      </c>
      <c r="J134" s="6">
        <f t="shared" si="12"/>
        <v>0.90909090909090906</v>
      </c>
      <c r="K134" s="6">
        <f>IF(OR(C134="-",G134="-"),"-",(G134-C134)/C134)</f>
        <v>0.75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0.63636363636363624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2</v>
      </c>
      <c r="F143" s="10">
        <v>4</v>
      </c>
      <c r="G143" s="10">
        <v>16</v>
      </c>
      <c r="H143" s="10">
        <v>0</v>
      </c>
      <c r="I143" s="10">
        <v>0</v>
      </c>
      <c r="J143" s="10">
        <v>16</v>
      </c>
      <c r="K143" s="6">
        <f>IF(C143=0,"-",(G143-C143)/C143)</f>
        <v>7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3</v>
      </c>
    </row>
    <row r="144" spans="2:14" ht="15" thickBot="1" x14ac:dyDescent="0.25">
      <c r="B144" s="4" t="s">
        <v>72</v>
      </c>
      <c r="C144" s="10">
        <v>6</v>
      </c>
      <c r="D144" s="10">
        <v>0</v>
      </c>
      <c r="E144" s="10">
        <v>0</v>
      </c>
      <c r="F144" s="10">
        <v>6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-0.83333333333333337</v>
      </c>
      <c r="L144" s="6" t="str">
        <f t="shared" si="15"/>
        <v>-</v>
      </c>
      <c r="M144" s="6" t="str">
        <f t="shared" si="15"/>
        <v>-</v>
      </c>
      <c r="N144" s="6">
        <f t="shared" si="15"/>
        <v>-0.83333333333333337</v>
      </c>
    </row>
    <row r="145" spans="2:14" ht="15" thickBot="1" x14ac:dyDescent="0.25">
      <c r="B145" s="4" t="s">
        <v>73</v>
      </c>
      <c r="C145" s="10">
        <v>48</v>
      </c>
      <c r="D145" s="10">
        <v>0</v>
      </c>
      <c r="E145" s="10">
        <v>6</v>
      </c>
      <c r="F145" s="10">
        <v>54</v>
      </c>
      <c r="G145" s="10">
        <v>42</v>
      </c>
      <c r="H145" s="10">
        <v>0</v>
      </c>
      <c r="I145" s="10">
        <v>0</v>
      </c>
      <c r="J145" s="10">
        <v>42</v>
      </c>
      <c r="K145" s="6">
        <f t="shared" si="16"/>
        <v>-0.125</v>
      </c>
      <c r="L145" s="6" t="str">
        <f t="shared" si="15"/>
        <v>-</v>
      </c>
      <c r="M145" s="6">
        <f t="shared" si="15"/>
        <v>-1</v>
      </c>
      <c r="N145" s="6">
        <f t="shared" si="15"/>
        <v>-0.22222222222222221</v>
      </c>
    </row>
    <row r="146" spans="2:14" ht="15" thickBot="1" x14ac:dyDescent="0.25">
      <c r="B146" s="4" t="s">
        <v>74</v>
      </c>
      <c r="C146" s="10">
        <v>4</v>
      </c>
      <c r="D146" s="10">
        <v>0</v>
      </c>
      <c r="E146" s="10">
        <v>0</v>
      </c>
      <c r="F146" s="10">
        <v>4</v>
      </c>
      <c r="G146" s="10">
        <v>3</v>
      </c>
      <c r="H146" s="10">
        <v>0</v>
      </c>
      <c r="I146" s="10">
        <v>1</v>
      </c>
      <c r="J146" s="10">
        <v>4</v>
      </c>
      <c r="K146" s="6">
        <f t="shared" si="16"/>
        <v>-0.25</v>
      </c>
      <c r="L146" s="6" t="str">
        <f t="shared" si="15"/>
        <v>-</v>
      </c>
      <c r="M146" s="6" t="str">
        <f t="shared" si="15"/>
        <v>-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60</v>
      </c>
      <c r="D148" s="10">
        <v>0</v>
      </c>
      <c r="E148" s="10">
        <v>8</v>
      </c>
      <c r="F148" s="10">
        <v>68</v>
      </c>
      <c r="G148" s="10">
        <v>62</v>
      </c>
      <c r="H148" s="10">
        <v>0</v>
      </c>
      <c r="I148" s="10">
        <v>1</v>
      </c>
      <c r="J148" s="10">
        <v>63</v>
      </c>
      <c r="K148" s="6">
        <f t="shared" ref="K148" si="17">IF(C148=0,"-",(G148-C148)/C148)</f>
        <v>3.3333333333333333E-2</v>
      </c>
      <c r="L148" s="6" t="str">
        <f t="shared" ref="L148" si="18">IF(D148=0,"-",(H148-D148)/D148)</f>
        <v>-</v>
      </c>
      <c r="M148" s="6">
        <f t="shared" ref="M148" si="19">IF(E148=0,"-",(I148-E148)/E148)</f>
        <v>-0.875</v>
      </c>
      <c r="N148" s="6">
        <f t="shared" ref="N148" si="20">IF(F148=0,"-",(J148-F148)/F148)</f>
        <v>-7.3529411764705885E-2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0.04</v>
      </c>
      <c r="D149" s="6" t="str">
        <f t="shared" si="21"/>
        <v>-</v>
      </c>
      <c r="E149" s="6">
        <f t="shared" si="21"/>
        <v>0.25</v>
      </c>
      <c r="F149" s="6">
        <f t="shared" si="21"/>
        <v>6.8965517241379309E-2</v>
      </c>
      <c r="G149" s="6">
        <f t="shared" si="21"/>
        <v>0.27586206896551724</v>
      </c>
      <c r="H149" s="6" t="str">
        <f t="shared" si="21"/>
        <v>-</v>
      </c>
      <c r="I149" s="6" t="str">
        <f t="shared" si="21"/>
        <v>-</v>
      </c>
      <c r="J149" s="6">
        <f t="shared" si="21"/>
        <v>0.27586206896551724</v>
      </c>
      <c r="K149" s="6">
        <f>IF(OR(C149="-",G149="-"),"-",(G149-C149)/C149)</f>
        <v>5.8965517241379306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3</v>
      </c>
    </row>
    <row r="150" spans="2:14" ht="29.25" thickBot="1" x14ac:dyDescent="0.25">
      <c r="B150" s="7" t="s">
        <v>77</v>
      </c>
      <c r="C150" s="6">
        <f t="shared" si="21"/>
        <v>0.6</v>
      </c>
      <c r="D150" s="6" t="str">
        <f t="shared" si="21"/>
        <v>-</v>
      </c>
      <c r="E150" s="6" t="str">
        <f t="shared" si="21"/>
        <v>-</v>
      </c>
      <c r="F150" s="6">
        <f t="shared" si="21"/>
        <v>0.6</v>
      </c>
      <c r="G150" s="6">
        <f t="shared" si="21"/>
        <v>0.25</v>
      </c>
      <c r="H150" s="6" t="str">
        <f t="shared" si="21"/>
        <v>-</v>
      </c>
      <c r="I150" s="6" t="str">
        <f t="shared" si="21"/>
        <v>-</v>
      </c>
      <c r="J150" s="6">
        <f t="shared" si="21"/>
        <v>0.2</v>
      </c>
      <c r="K150" s="6">
        <f>IF(OR(C150="-",G150="-"),"-",(G150-C150)/C150)</f>
        <v>-0.58333333333333337</v>
      </c>
      <c r="L150" s="6" t="str">
        <f t="shared" si="22"/>
        <v>-</v>
      </c>
      <c r="M150" s="6" t="str">
        <f t="shared" si="22"/>
        <v>-</v>
      </c>
      <c r="N150" s="6">
        <f t="shared" si="22"/>
        <v>-0.66666666666666663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52</v>
      </c>
      <c r="D157" s="19">
        <v>45</v>
      </c>
      <c r="E157" s="18">
        <f>IF(C157=0,"-",(D157-C157)/C157)</f>
        <v>-0.13461538461538461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</v>
      </c>
      <c r="D158" s="19">
        <v>17</v>
      </c>
      <c r="E158" s="18">
        <f t="shared" ref="E158:E159" si="23">IF(C158=0,"-",(D158-C158)/C158)</f>
        <v>1.125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0.8666666666666667</v>
      </c>
      <c r="D160" s="18">
        <f>IF(D157=0,"-",D157/(D157+D158+D159))</f>
        <v>0.72580645161290325</v>
      </c>
      <c r="E160" s="18">
        <f>IF(OR(C160="-",D160="-"),"-",(D160-C160)/C160)</f>
        <v>-0.16253101736972705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9</v>
      </c>
      <c r="D166" s="5">
        <v>11</v>
      </c>
      <c r="E166" s="6">
        <f>IF(C166=0,"-",(D166-C166)/C166)</f>
        <v>0.22222222222222221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5</v>
      </c>
      <c r="E167" s="6">
        <f t="shared" ref="E167:E168" si="24">IF(C167=0,"-",(D167-C167)/C167)</f>
        <v>1.5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5</v>
      </c>
      <c r="E168" s="6">
        <f t="shared" si="24"/>
        <v>0.66666666666666663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0.55555555555555558</v>
      </c>
      <c r="D169" s="6">
        <f>IF(D166=0,"-",(D167+D168)/D166)</f>
        <v>0.90909090909090906</v>
      </c>
      <c r="E169" s="6">
        <f t="shared" ref="E169:E171" si="25">IF(OR(C169="-",D169="-"),"-",(D169-C169)/C169)</f>
        <v>0.63636363636363624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0.83333333333333337</v>
      </c>
      <c r="E170" s="6">
        <f t="shared" si="25"/>
        <v>0.66666666666666674</v>
      </c>
    </row>
    <row r="171" spans="2:14" ht="20.100000000000001" customHeight="1" thickBot="1" x14ac:dyDescent="0.25">
      <c r="B171" s="4" t="s">
        <v>40</v>
      </c>
      <c r="C171" s="6">
        <v>0.6</v>
      </c>
      <c r="D171" s="6">
        <v>1</v>
      </c>
      <c r="E171" s="6">
        <f t="shared" si="25"/>
        <v>0.66666666666666674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7</v>
      </c>
      <c r="D178" s="5">
        <v>18</v>
      </c>
      <c r="E178" s="6">
        <f>IF(C178=0,"-",(D178-C178)/C178)</f>
        <v>1.5714285714285714</v>
      </c>
      <c r="H178" s="13"/>
    </row>
    <row r="179" spans="2:8" ht="15" thickBot="1" x14ac:dyDescent="0.25">
      <c r="B179" s="4" t="s">
        <v>43</v>
      </c>
      <c r="C179" s="5">
        <v>5</v>
      </c>
      <c r="D179" s="5">
        <v>16</v>
      </c>
      <c r="E179" s="6">
        <f t="shared" ref="E179:E185" si="26">IF(C179=0,"-",(D179-C179)/C179)</f>
        <v>2.2000000000000002</v>
      </c>
      <c r="H179" s="13"/>
    </row>
    <row r="180" spans="2:8" ht="15" thickBot="1" x14ac:dyDescent="0.25">
      <c r="B180" s="4" t="s">
        <v>47</v>
      </c>
      <c r="C180" s="5">
        <v>2</v>
      </c>
      <c r="D180" s="5">
        <v>2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77</v>
      </c>
      <c r="D182" s="5">
        <v>66</v>
      </c>
      <c r="E182" s="6">
        <f t="shared" si="26"/>
        <v>-0.14285714285714285</v>
      </c>
      <c r="H182" s="13"/>
    </row>
    <row r="183" spans="2:8" ht="15" thickBot="1" x14ac:dyDescent="0.25">
      <c r="B183" s="4" t="s">
        <v>47</v>
      </c>
      <c r="C183" s="5">
        <v>70</v>
      </c>
      <c r="D183" s="5">
        <v>63</v>
      </c>
      <c r="E183" s="6">
        <f t="shared" si="26"/>
        <v>-0.1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7</v>
      </c>
      <c r="D185" s="5">
        <v>3</v>
      </c>
      <c r="E185" s="6">
        <f t="shared" si="26"/>
        <v>-0.5714285714285714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4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4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4</v>
      </c>
      <c r="D200" s="5">
        <v>4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4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4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14</v>
      </c>
      <c r="D221" s="5">
        <v>6</v>
      </c>
      <c r="E221" s="6">
        <f t="shared" ref="E221:E223" si="30">IF(C221=0,"-",(D221-C221)/C221)</f>
        <v>-0.5714285714285714</v>
      </c>
    </row>
    <row r="222" spans="2:5" ht="15" thickBot="1" x14ac:dyDescent="0.25">
      <c r="B222" s="16" t="s">
        <v>92</v>
      </c>
      <c r="C222" s="5">
        <v>4</v>
      </c>
      <c r="D222" s="5">
        <v>6</v>
      </c>
      <c r="E222" s="6">
        <f t="shared" si="30"/>
        <v>0.5</v>
      </c>
    </row>
    <row r="223" spans="2:5" ht="15" thickBot="1" x14ac:dyDescent="0.25">
      <c r="B223" s="16" t="s">
        <v>93</v>
      </c>
      <c r="C223" s="5">
        <v>24</v>
      </c>
      <c r="D223" s="5">
        <v>19</v>
      </c>
      <c r="E223" s="6">
        <f t="shared" si="30"/>
        <v>-0.20833333333333334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247</v>
      </c>
      <c r="D14" s="5">
        <v>282</v>
      </c>
      <c r="E14" s="6">
        <f>IF(C14&gt;0,(D14-C14)/C14)</f>
        <v>0.1417004048582996</v>
      </c>
    </row>
    <row r="15" spans="1:5" ht="20.100000000000001" customHeight="1" thickBot="1" x14ac:dyDescent="0.25">
      <c r="B15" s="4" t="s">
        <v>17</v>
      </c>
      <c r="C15" s="5">
        <v>206</v>
      </c>
      <c r="D15" s="5">
        <v>229</v>
      </c>
      <c r="E15" s="6">
        <f t="shared" ref="E15:E25" si="0">IF(C15&gt;0,(D15-C15)/C15)</f>
        <v>0.11165048543689321</v>
      </c>
    </row>
    <row r="16" spans="1:5" ht="20.100000000000001" customHeight="1" thickBot="1" x14ac:dyDescent="0.25">
      <c r="B16" s="4" t="s">
        <v>18</v>
      </c>
      <c r="C16" s="5">
        <v>107</v>
      </c>
      <c r="D16" s="5">
        <v>68</v>
      </c>
      <c r="E16" s="6">
        <f t="shared" si="0"/>
        <v>-0.3644859813084112</v>
      </c>
    </row>
    <row r="17" spans="2:5" ht="20.100000000000001" customHeight="1" thickBot="1" x14ac:dyDescent="0.25">
      <c r="B17" s="4" t="s">
        <v>19</v>
      </c>
      <c r="C17" s="5">
        <v>99</v>
      </c>
      <c r="D17" s="5">
        <v>161</v>
      </c>
      <c r="E17" s="6">
        <f t="shared" si="0"/>
        <v>0.6262626262626263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0.48058252427184467</v>
      </c>
      <c r="D20" s="6">
        <f>D17/D15</f>
        <v>0.70305676855895194</v>
      </c>
      <c r="E20" s="6">
        <f t="shared" si="0"/>
        <v>0.4629262052842838</v>
      </c>
    </row>
    <row r="21" spans="2:5" ht="30" customHeight="1" thickBot="1" x14ac:dyDescent="0.25">
      <c r="B21" s="4" t="s">
        <v>23</v>
      </c>
      <c r="C21" s="5">
        <v>9</v>
      </c>
      <c r="D21" s="5">
        <v>16</v>
      </c>
      <c r="E21" s="6">
        <f t="shared" si="0"/>
        <v>0.77777777777777779</v>
      </c>
    </row>
    <row r="22" spans="2:5" ht="20.100000000000001" customHeight="1" thickBot="1" x14ac:dyDescent="0.25">
      <c r="B22" s="4" t="s">
        <v>24</v>
      </c>
      <c r="C22" s="5">
        <v>4</v>
      </c>
      <c r="D22" s="5">
        <v>6</v>
      </c>
      <c r="E22" s="6">
        <f t="shared" si="0"/>
        <v>0.5</v>
      </c>
    </row>
    <row r="23" spans="2:5" ht="20.100000000000001" customHeight="1" thickBot="1" x14ac:dyDescent="0.25">
      <c r="B23" s="4" t="s">
        <v>25</v>
      </c>
      <c r="C23" s="5">
        <v>5</v>
      </c>
      <c r="D23" s="5">
        <v>10</v>
      </c>
      <c r="E23" s="6">
        <f t="shared" si="0"/>
        <v>1</v>
      </c>
    </row>
    <row r="24" spans="2:5" ht="20.100000000000001" customHeight="1" thickBot="1" x14ac:dyDescent="0.25">
      <c r="B24" s="4" t="s">
        <v>21</v>
      </c>
      <c r="C24" s="6">
        <f>C23/C21</f>
        <v>0.55555555555555558</v>
      </c>
      <c r="D24" s="6">
        <f t="shared" ref="D24" si="1">D23/D21</f>
        <v>0.625</v>
      </c>
      <c r="E24" s="6">
        <f t="shared" si="0"/>
        <v>0.12499999999999994</v>
      </c>
    </row>
    <row r="25" spans="2:5" ht="20.100000000000001" customHeight="1" thickBot="1" x14ac:dyDescent="0.25">
      <c r="B25" s="7" t="s">
        <v>26</v>
      </c>
      <c r="C25" s="6">
        <v>0.12545293992265766</v>
      </c>
      <c r="D25" s="6">
        <v>0.13945982156450779</v>
      </c>
      <c r="E25" s="6">
        <f t="shared" si="0"/>
        <v>0.11165048543689321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53</v>
      </c>
      <c r="D34" s="5">
        <v>65</v>
      </c>
      <c r="E34" s="6">
        <f>IF(C34&gt;0,(D34-C34)/C34,"-")</f>
        <v>0.22641509433962265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33</v>
      </c>
      <c r="D36" s="5">
        <v>58</v>
      </c>
      <c r="E36" s="6">
        <f t="shared" si="2"/>
        <v>0.75757575757575757</v>
      </c>
    </row>
    <row r="37" spans="2:5" ht="20.100000000000001" customHeight="1" thickBot="1" x14ac:dyDescent="0.25">
      <c r="B37" s="4" t="s">
        <v>30</v>
      </c>
      <c r="C37" s="5">
        <v>20</v>
      </c>
      <c r="D37" s="5">
        <v>7</v>
      </c>
      <c r="E37" s="6">
        <f t="shared" si="2"/>
        <v>-0.65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55</v>
      </c>
      <c r="D44" s="5">
        <v>65</v>
      </c>
      <c r="E44" s="6">
        <f>IF(C44&gt;0,(D44-C44)/C44,"-")</f>
        <v>0.18181818181818182</v>
      </c>
    </row>
    <row r="45" spans="2:5" ht="20.100000000000001" customHeight="1" thickBot="1" x14ac:dyDescent="0.25">
      <c r="B45" s="4" t="s">
        <v>34</v>
      </c>
      <c r="C45" s="5">
        <v>1</v>
      </c>
      <c r="D45" s="5">
        <v>0</v>
      </c>
      <c r="E45" s="6">
        <f t="shared" ref="E45:E51" si="3">IF(C45&gt;0,(D45-C45)/C45,"-")</f>
        <v>-1</v>
      </c>
    </row>
    <row r="46" spans="2:5" ht="20.100000000000001" customHeight="1" thickBot="1" x14ac:dyDescent="0.25">
      <c r="B46" s="4" t="s">
        <v>31</v>
      </c>
      <c r="C46" s="5">
        <v>0</v>
      </c>
      <c r="D46" s="5">
        <v>0</v>
      </c>
      <c r="E46" s="6" t="str">
        <f t="shared" si="3"/>
        <v>-</v>
      </c>
    </row>
    <row r="47" spans="2:5" ht="20.100000000000001" customHeight="1" thickBot="1" x14ac:dyDescent="0.25">
      <c r="B47" s="4" t="s">
        <v>32</v>
      </c>
      <c r="C47" s="5">
        <v>70</v>
      </c>
      <c r="D47" s="5">
        <v>105</v>
      </c>
      <c r="E47" s="6">
        <f t="shared" si="3"/>
        <v>0.5</v>
      </c>
    </row>
    <row r="48" spans="2:5" ht="20.100000000000001" customHeight="1" thickBot="1" x14ac:dyDescent="0.25">
      <c r="B48" s="4" t="s">
        <v>35</v>
      </c>
      <c r="C48" s="5">
        <v>73</v>
      </c>
      <c r="D48" s="5">
        <v>92</v>
      </c>
      <c r="E48" s="6">
        <f t="shared" si="3"/>
        <v>0.26027397260273971</v>
      </c>
    </row>
    <row r="49" spans="2:5" ht="20.100000000000001" customHeight="1" thickBot="1" x14ac:dyDescent="0.25">
      <c r="B49" s="4" t="s">
        <v>67</v>
      </c>
      <c r="C49" s="5">
        <v>2</v>
      </c>
      <c r="D49" s="5">
        <v>10</v>
      </c>
      <c r="E49" s="6">
        <f t="shared" si="3"/>
        <v>4</v>
      </c>
    </row>
    <row r="50" spans="2:5" ht="20.100000000000001" customHeight="1" collapsed="1" thickBot="1" x14ac:dyDescent="0.25">
      <c r="B50" s="4" t="s">
        <v>36</v>
      </c>
      <c r="C50" s="6">
        <f>C44/(C44+C45)</f>
        <v>0.9821428571428571</v>
      </c>
      <c r="D50" s="6">
        <f>D44/(D44+D45)</f>
        <v>1</v>
      </c>
      <c r="E50" s="6">
        <f t="shared" si="3"/>
        <v>1.818181818181823E-2</v>
      </c>
    </row>
    <row r="51" spans="2:5" ht="20.100000000000001" customHeight="1" thickBot="1" x14ac:dyDescent="0.25">
      <c r="B51" s="4" t="s">
        <v>37</v>
      </c>
      <c r="C51" s="6">
        <f>C47/(C46+C47)</f>
        <v>1</v>
      </c>
      <c r="D51" s="6">
        <f t="shared" ref="D51" si="4">D47/(D46+D47)</f>
        <v>1</v>
      </c>
      <c r="E51" s="6">
        <f t="shared" si="3"/>
        <v>0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56</v>
      </c>
      <c r="D58" s="5">
        <v>65</v>
      </c>
      <c r="E58" s="6">
        <f>IF(C58&gt;0,(D58-C58)/C58,"-")</f>
        <v>0.16071428571428573</v>
      </c>
    </row>
    <row r="59" spans="2:5" ht="20.100000000000001" customHeight="1" thickBot="1" x14ac:dyDescent="0.25">
      <c r="B59" s="4" t="s">
        <v>41</v>
      </c>
      <c r="C59" s="5">
        <v>19</v>
      </c>
      <c r="D59" s="5">
        <v>38</v>
      </c>
      <c r="E59" s="6">
        <f t="shared" ref="E59:E63" si="5">IF(C59&gt;0,(D59-C59)/C59,"-")</f>
        <v>1</v>
      </c>
    </row>
    <row r="60" spans="2:5" ht="20.100000000000001" customHeight="1" thickBot="1" x14ac:dyDescent="0.25">
      <c r="B60" s="4" t="s">
        <v>42</v>
      </c>
      <c r="C60" s="5">
        <v>36</v>
      </c>
      <c r="D60" s="5">
        <v>27</v>
      </c>
      <c r="E60" s="6">
        <f t="shared" si="5"/>
        <v>-0.25</v>
      </c>
    </row>
    <row r="61" spans="2:5" ht="20.100000000000001" customHeight="1" collapsed="1" thickBot="1" x14ac:dyDescent="0.25">
      <c r="B61" s="4" t="s">
        <v>98</v>
      </c>
      <c r="C61" s="6">
        <f>(C59+C60)/C58</f>
        <v>0.9821428571428571</v>
      </c>
      <c r="D61" s="6">
        <f>(D59+D60)/D58</f>
        <v>1</v>
      </c>
      <c r="E61" s="6">
        <f t="shared" si="5"/>
        <v>1.818181818181823E-2</v>
      </c>
    </row>
    <row r="62" spans="2:5" ht="20.100000000000001" customHeight="1" thickBot="1" x14ac:dyDescent="0.25">
      <c r="B62" s="4" t="s">
        <v>39</v>
      </c>
      <c r="C62" s="6">
        <v>0.95</v>
      </c>
      <c r="D62" s="6">
        <v>1</v>
      </c>
      <c r="E62" s="6">
        <f t="shared" si="5"/>
        <v>5.2631578947368474E-2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292</v>
      </c>
      <c r="D70" s="5">
        <v>359</v>
      </c>
      <c r="E70" s="6">
        <f>IF(C70&gt;0,(D70-C70)/C70,"-")</f>
        <v>0.22945205479452055</v>
      </c>
    </row>
    <row r="71" spans="2:5" ht="20.100000000000001" customHeight="1" thickBot="1" x14ac:dyDescent="0.25">
      <c r="B71" s="4" t="s">
        <v>45</v>
      </c>
      <c r="C71" s="5">
        <v>105</v>
      </c>
      <c r="D71" s="5">
        <v>180</v>
      </c>
      <c r="E71" s="6">
        <f t="shared" ref="E71:E77" si="6">IF(C71&gt;0,(D71-C71)/C71,"-")</f>
        <v>0.7142857142857143</v>
      </c>
    </row>
    <row r="72" spans="2:5" ht="20.100000000000001" customHeight="1" thickBot="1" x14ac:dyDescent="0.25">
      <c r="B72" s="4" t="s">
        <v>43</v>
      </c>
      <c r="C72" s="5">
        <v>0</v>
      </c>
      <c r="D72" s="5">
        <v>5</v>
      </c>
      <c r="E72" s="6" t="str">
        <f t="shared" si="6"/>
        <v>-</v>
      </c>
    </row>
    <row r="73" spans="2:5" ht="20.100000000000001" customHeight="1" thickBot="1" x14ac:dyDescent="0.25">
      <c r="B73" s="4" t="s">
        <v>46</v>
      </c>
      <c r="C73" s="5">
        <v>98</v>
      </c>
      <c r="D73" s="5">
        <v>86</v>
      </c>
      <c r="E73" s="6">
        <f t="shared" si="6"/>
        <v>-0.12244897959183673</v>
      </c>
    </row>
    <row r="74" spans="2:5" ht="20.100000000000001" customHeight="1" thickBot="1" x14ac:dyDescent="0.25">
      <c r="B74" s="4" t="s">
        <v>47</v>
      </c>
      <c r="C74" s="5">
        <v>84</v>
      </c>
      <c r="D74" s="5">
        <v>86</v>
      </c>
      <c r="E74" s="6">
        <f t="shared" si="6"/>
        <v>2.3809523809523808E-2</v>
      </c>
    </row>
    <row r="75" spans="2:5" ht="20.100000000000001" customHeight="1" thickBot="1" x14ac:dyDescent="0.25">
      <c r="B75" s="4" t="s">
        <v>48</v>
      </c>
      <c r="C75" s="5">
        <v>5</v>
      </c>
      <c r="D75" s="5">
        <v>2</v>
      </c>
      <c r="E75" s="6">
        <f t="shared" si="6"/>
        <v>-0.6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58</v>
      </c>
      <c r="D90" s="5">
        <v>51</v>
      </c>
      <c r="E90" s="6">
        <f>IF(C90&gt;0,(D90-C90)/C90,"-")</f>
        <v>-0.1206896551724138</v>
      </c>
    </row>
    <row r="91" spans="2:5" ht="29.25" thickBot="1" x14ac:dyDescent="0.25">
      <c r="B91" s="4" t="s">
        <v>52</v>
      </c>
      <c r="C91" s="5">
        <v>3</v>
      </c>
      <c r="D91" s="5">
        <v>2</v>
      </c>
      <c r="E91" s="6">
        <f t="shared" ref="E91:E93" si="7">IF(C91&gt;0,(D91-C91)/C91,"-")</f>
        <v>-0.33333333333333331</v>
      </c>
    </row>
    <row r="92" spans="2:5" ht="29.25" customHeight="1" thickBot="1" x14ac:dyDescent="0.25">
      <c r="B92" s="4" t="s">
        <v>53</v>
      </c>
      <c r="C92" s="5">
        <v>21</v>
      </c>
      <c r="D92" s="5">
        <v>23</v>
      </c>
      <c r="E92" s="6">
        <f t="shared" si="7"/>
        <v>9.5238095238095233E-2</v>
      </c>
    </row>
    <row r="93" spans="2:5" ht="29.25" customHeight="1" thickBot="1" x14ac:dyDescent="0.25">
      <c r="B93" s="4" t="s">
        <v>54</v>
      </c>
      <c r="C93" s="6">
        <f>(C90+C91)/(C90+C91+C92)</f>
        <v>0.74390243902439024</v>
      </c>
      <c r="D93" s="6">
        <f>(D90+D91)/(D90+D91+D92)</f>
        <v>0.69736842105263153</v>
      </c>
      <c r="E93" s="6">
        <f t="shared" si="7"/>
        <v>-6.2553925798101873E-2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82</v>
      </c>
      <c r="D100" s="5">
        <v>76</v>
      </c>
      <c r="E100" s="6">
        <f>IF(C100&gt;0,(D100-C100)/C100,"-")</f>
        <v>-7.3170731707317069E-2</v>
      </c>
    </row>
    <row r="101" spans="2:5" ht="20.100000000000001" customHeight="1" thickBot="1" x14ac:dyDescent="0.25">
      <c r="B101" s="4" t="s">
        <v>41</v>
      </c>
      <c r="C101" s="5">
        <v>30</v>
      </c>
      <c r="D101" s="5">
        <v>33</v>
      </c>
      <c r="E101" s="6">
        <f t="shared" ref="E101:E105" si="8">IF(C101&gt;0,(D101-C101)/C101,"-")</f>
        <v>0.1</v>
      </c>
    </row>
    <row r="102" spans="2:5" ht="20.100000000000001" customHeight="1" thickBot="1" x14ac:dyDescent="0.25">
      <c r="B102" s="4" t="s">
        <v>42</v>
      </c>
      <c r="C102" s="5">
        <v>31</v>
      </c>
      <c r="D102" s="5">
        <v>20</v>
      </c>
      <c r="E102" s="6">
        <f t="shared" si="8"/>
        <v>-0.35483870967741937</v>
      </c>
    </row>
    <row r="103" spans="2:5" ht="20.100000000000001" customHeight="1" thickBot="1" x14ac:dyDescent="0.25">
      <c r="B103" s="4" t="s">
        <v>98</v>
      </c>
      <c r="C103" s="6">
        <f>(C101+C102)/C100</f>
        <v>0.74390243902439024</v>
      </c>
      <c r="D103" s="6">
        <f>(D101+D102)/D100</f>
        <v>0.69736842105263153</v>
      </c>
      <c r="E103" s="6">
        <f t="shared" si="8"/>
        <v>-6.2553925798101873E-2</v>
      </c>
    </row>
    <row r="104" spans="2:5" ht="20.100000000000001" customHeight="1" thickBot="1" x14ac:dyDescent="0.25">
      <c r="B104" s="4" t="s">
        <v>39</v>
      </c>
      <c r="C104" s="6">
        <v>0.78947368421052633</v>
      </c>
      <c r="D104" s="6">
        <v>0.6875</v>
      </c>
      <c r="E104" s="6">
        <f t="shared" si="8"/>
        <v>-0.12916666666666668</v>
      </c>
    </row>
    <row r="105" spans="2:5" ht="20.100000000000001" customHeight="1" thickBot="1" x14ac:dyDescent="0.25">
      <c r="B105" s="4" t="s">
        <v>40</v>
      </c>
      <c r="C105" s="6">
        <v>0.70454545454545459</v>
      </c>
      <c r="D105" s="6">
        <v>0.7142857142857143</v>
      </c>
      <c r="E105" s="6">
        <f t="shared" si="8"/>
        <v>1.3824884792626693E-2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72</v>
      </c>
      <c r="D112" s="5">
        <v>70</v>
      </c>
      <c r="E112" s="6">
        <f>IF(C112&gt;0,(D112-C112)/C112,"-")</f>
        <v>-2.7777777777777776E-2</v>
      </c>
    </row>
    <row r="113" spans="2:14" ht="15" thickBot="1" x14ac:dyDescent="0.25">
      <c r="B113" s="4" t="s">
        <v>56</v>
      </c>
      <c r="C113" s="5">
        <v>38</v>
      </c>
      <c r="D113" s="5">
        <v>33</v>
      </c>
      <c r="E113" s="6">
        <f t="shared" ref="E113:E114" si="9">IF(C113&gt;0,(D113-C113)/C113,"-")</f>
        <v>-0.13157894736842105</v>
      </c>
    </row>
    <row r="114" spans="2:14" ht="15" thickBot="1" x14ac:dyDescent="0.25">
      <c r="B114" s="4" t="s">
        <v>57</v>
      </c>
      <c r="C114" s="5">
        <v>34</v>
      </c>
      <c r="D114" s="5">
        <v>37</v>
      </c>
      <c r="E114" s="6">
        <f t="shared" si="9"/>
        <v>8.8235294117647065E-2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</v>
      </c>
      <c r="D145" s="10">
        <v>0</v>
      </c>
      <c r="E145" s="10">
        <v>0</v>
      </c>
      <c r="F145" s="10">
        <v>3</v>
      </c>
      <c r="G145" s="10">
        <v>2</v>
      </c>
      <c r="H145" s="10">
        <v>0</v>
      </c>
      <c r="I145" s="10">
        <v>0</v>
      </c>
      <c r="J145" s="10">
        <v>2</v>
      </c>
      <c r="K145" s="6">
        <f t="shared" si="16"/>
        <v>-0.33333333333333331</v>
      </c>
      <c r="L145" s="6" t="str">
        <f t="shared" si="15"/>
        <v>-</v>
      </c>
      <c r="M145" s="6" t="str">
        <f t="shared" si="15"/>
        <v>-</v>
      </c>
      <c r="N145" s="6">
        <f t="shared" si="15"/>
        <v>-0.33333333333333331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</v>
      </c>
      <c r="D148" s="10">
        <v>0</v>
      </c>
      <c r="E148" s="10">
        <v>0</v>
      </c>
      <c r="F148" s="10">
        <v>3</v>
      </c>
      <c r="G148" s="10">
        <v>2</v>
      </c>
      <c r="H148" s="10">
        <v>0</v>
      </c>
      <c r="I148" s="10">
        <v>0</v>
      </c>
      <c r="J148" s="10">
        <v>2</v>
      </c>
      <c r="K148" s="6">
        <f t="shared" ref="K148" si="17">IF(C148=0,"-",(G148-C148)/C148)</f>
        <v>-0.33333333333333331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-0.33333333333333331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</v>
      </c>
      <c r="D157" s="19">
        <v>2</v>
      </c>
      <c r="E157" s="18">
        <f>IF(C157=0,"-",(D157-C157)/C157)</f>
        <v>-0.33333333333333331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1</v>
      </c>
      <c r="E160" s="18">
        <f>IF(OR(C160="-",D160="-"),"-",(D160-C160)/C160)</f>
        <v>0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1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</v>
      </c>
      <c r="D182" s="5">
        <v>2</v>
      </c>
      <c r="E182" s="6">
        <f t="shared" si="26"/>
        <v>-0.33333333333333331</v>
      </c>
      <c r="H182" s="13"/>
    </row>
    <row r="183" spans="2:8" ht="15" thickBot="1" x14ac:dyDescent="0.25">
      <c r="B183" s="4" t="s">
        <v>47</v>
      </c>
      <c r="C183" s="5">
        <v>3</v>
      </c>
      <c r="D183" s="5">
        <v>2</v>
      </c>
      <c r="E183" s="6">
        <f t="shared" si="26"/>
        <v>-0.33333333333333331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1</v>
      </c>
      <c r="E221" s="6">
        <f t="shared" ref="E221:E223" si="30">IF(C221=0,"-",(D221-C221)/C221)</f>
        <v>0</v>
      </c>
    </row>
    <row r="222" spans="2:5" ht="15" thickBot="1" x14ac:dyDescent="0.25">
      <c r="B222" s="16" t="s">
        <v>92</v>
      </c>
      <c r="C222" s="5">
        <v>0</v>
      </c>
      <c r="D222" s="5">
        <v>1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2</v>
      </c>
      <c r="D223" s="5">
        <v>4</v>
      </c>
      <c r="E223" s="6">
        <f t="shared" si="30"/>
        <v>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2º Trimestre 2025</v>
      </c>
    </row>
    <row r="13" spans="2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10432</v>
      </c>
      <c r="D14" s="5">
        <v>10811</v>
      </c>
      <c r="E14" s="6">
        <f>IF(C14&gt;0,(D14-C14)/C14)</f>
        <v>3.6330521472392636E-2</v>
      </c>
    </row>
    <row r="15" spans="2:5" ht="20.100000000000001" customHeight="1" thickBot="1" x14ac:dyDescent="0.25">
      <c r="B15" s="4" t="s">
        <v>17</v>
      </c>
      <c r="C15" s="5">
        <v>9433</v>
      </c>
      <c r="D15" s="5">
        <v>9753</v>
      </c>
      <c r="E15" s="6">
        <f t="shared" ref="E15:E25" si="0">IF(C15&gt;0,(D15-C15)/C15)</f>
        <v>3.3923460192939681E-2</v>
      </c>
    </row>
    <row r="16" spans="2:5" ht="20.100000000000001" customHeight="1" thickBot="1" x14ac:dyDescent="0.25">
      <c r="B16" s="4" t="s">
        <v>18</v>
      </c>
      <c r="C16" s="5">
        <v>7005</v>
      </c>
      <c r="D16" s="5">
        <v>7071</v>
      </c>
      <c r="E16" s="6">
        <f t="shared" si="0"/>
        <v>9.4218415417558887E-3</v>
      </c>
    </row>
    <row r="17" spans="2:5" ht="20.100000000000001" customHeight="1" thickBot="1" x14ac:dyDescent="0.25">
      <c r="B17" s="4" t="s">
        <v>19</v>
      </c>
      <c r="C17" s="5">
        <v>2428</v>
      </c>
      <c r="D17" s="5">
        <v>2682</v>
      </c>
      <c r="E17" s="6">
        <f t="shared" si="0"/>
        <v>0.10461285008237232</v>
      </c>
    </row>
    <row r="18" spans="2:5" ht="20.100000000000001" customHeight="1" thickBot="1" x14ac:dyDescent="0.25">
      <c r="B18" s="4" t="s">
        <v>100</v>
      </c>
      <c r="C18" s="5">
        <v>30</v>
      </c>
      <c r="D18" s="5">
        <v>16</v>
      </c>
      <c r="E18" s="6">
        <f>IF(C18=0,"-",(D18-C18)/C18)</f>
        <v>-0.46666666666666667</v>
      </c>
    </row>
    <row r="19" spans="2:5" ht="20.100000000000001" customHeight="1" thickBot="1" x14ac:dyDescent="0.25">
      <c r="B19" s="4" t="s">
        <v>101</v>
      </c>
      <c r="C19" s="5">
        <v>4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0.25739425421392981</v>
      </c>
      <c r="D20" s="6">
        <f>D17/D15</f>
        <v>0.27499231005844355</v>
      </c>
      <c r="E20" s="6">
        <f t="shared" si="0"/>
        <v>6.8370041507948148E-2</v>
      </c>
    </row>
    <row r="21" spans="2:5" ht="30" customHeight="1" thickBot="1" x14ac:dyDescent="0.25">
      <c r="B21" s="4" t="s">
        <v>23</v>
      </c>
      <c r="C21" s="5">
        <v>534</v>
      </c>
      <c r="D21" s="5">
        <v>820</v>
      </c>
      <c r="E21" s="6">
        <f t="shared" si="0"/>
        <v>0.53558052434456926</v>
      </c>
    </row>
    <row r="22" spans="2:5" ht="20.100000000000001" customHeight="1" thickBot="1" x14ac:dyDescent="0.25">
      <c r="B22" s="4" t="s">
        <v>24</v>
      </c>
      <c r="C22" s="5">
        <v>360</v>
      </c>
      <c r="D22" s="5">
        <v>541</v>
      </c>
      <c r="E22" s="6">
        <f t="shared" si="0"/>
        <v>0.50277777777777777</v>
      </c>
    </row>
    <row r="23" spans="2:5" ht="20.100000000000001" customHeight="1" thickBot="1" x14ac:dyDescent="0.25">
      <c r="B23" s="4" t="s">
        <v>25</v>
      </c>
      <c r="C23" s="5">
        <v>174</v>
      </c>
      <c r="D23" s="5">
        <v>279</v>
      </c>
      <c r="E23" s="6">
        <f t="shared" si="0"/>
        <v>0.60344827586206895</v>
      </c>
    </row>
    <row r="24" spans="2:5" ht="20.100000000000001" customHeight="1" thickBot="1" x14ac:dyDescent="0.25">
      <c r="B24" s="4" t="s">
        <v>21</v>
      </c>
      <c r="C24" s="6">
        <f>C23/C21</f>
        <v>0.3258426966292135</v>
      </c>
      <c r="D24" s="6">
        <f t="shared" ref="D24" si="1">D23/D21</f>
        <v>0.34024390243902441</v>
      </c>
      <c r="E24" s="6">
        <f t="shared" si="0"/>
        <v>4.4196804037005905E-2</v>
      </c>
    </row>
    <row r="25" spans="2:5" ht="20.100000000000001" customHeight="1" thickBot="1" x14ac:dyDescent="0.25">
      <c r="B25" s="7" t="s">
        <v>26</v>
      </c>
      <c r="C25" s="6">
        <v>0.21119624436522688</v>
      </c>
      <c r="D25" s="6">
        <v>0.218360751753849</v>
      </c>
      <c r="E25" s="6">
        <f t="shared" si="0"/>
        <v>3.3923460192939611E-2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2141</v>
      </c>
      <c r="D34" s="5">
        <v>2298</v>
      </c>
      <c r="E34" s="6">
        <f>IF(C34&gt;0,(D34-C34)/C34)</f>
        <v>7.3330219523587106E-2</v>
      </c>
    </row>
    <row r="35" spans="2:5" ht="20.100000000000001" customHeight="1" thickBot="1" x14ac:dyDescent="0.25">
      <c r="B35" s="4" t="s">
        <v>29</v>
      </c>
      <c r="C35" s="5">
        <v>25</v>
      </c>
      <c r="D35" s="5">
        <v>22</v>
      </c>
      <c r="E35" s="6">
        <f t="shared" ref="E35:E37" si="2">IF(C35&gt;0,(D35-C35)/C35)</f>
        <v>-0.12</v>
      </c>
    </row>
    <row r="36" spans="2:5" ht="20.100000000000001" customHeight="1" thickBot="1" x14ac:dyDescent="0.25">
      <c r="B36" s="4" t="s">
        <v>28</v>
      </c>
      <c r="C36" s="5">
        <v>1634</v>
      </c>
      <c r="D36" s="5">
        <v>1714</v>
      </c>
      <c r="E36" s="6">
        <f t="shared" si="2"/>
        <v>4.8959608323133418E-2</v>
      </c>
    </row>
    <row r="37" spans="2:5" ht="20.100000000000001" customHeight="1" thickBot="1" x14ac:dyDescent="0.25">
      <c r="B37" s="4" t="s">
        <v>30</v>
      </c>
      <c r="C37" s="5">
        <v>482</v>
      </c>
      <c r="D37" s="5">
        <v>562</v>
      </c>
      <c r="E37" s="6">
        <f t="shared" si="2"/>
        <v>0.16597510373443983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1553</v>
      </c>
      <c r="D44" s="5">
        <v>1614</v>
      </c>
      <c r="E44" s="6">
        <f>IF(C44&gt;0,(D44-C44)/C44)</f>
        <v>3.9278815196394076E-2</v>
      </c>
    </row>
    <row r="45" spans="2:5" ht="20.100000000000001" customHeight="1" thickBot="1" x14ac:dyDescent="0.25">
      <c r="B45" s="4" t="s">
        <v>34</v>
      </c>
      <c r="C45" s="5">
        <v>217</v>
      </c>
      <c r="D45" s="5">
        <v>134</v>
      </c>
      <c r="E45" s="6">
        <f t="shared" ref="E45:E51" si="3">IF(C45&gt;0,(D45-C45)/C45)</f>
        <v>-0.38248847926267282</v>
      </c>
    </row>
    <row r="46" spans="2:5" ht="20.100000000000001" customHeight="1" thickBot="1" x14ac:dyDescent="0.25">
      <c r="B46" s="4" t="s">
        <v>31</v>
      </c>
      <c r="C46" s="5">
        <v>543</v>
      </c>
      <c r="D46" s="5">
        <v>272</v>
      </c>
      <c r="E46" s="6">
        <f t="shared" si="3"/>
        <v>-0.4990791896869245</v>
      </c>
    </row>
    <row r="47" spans="2:5" ht="20.100000000000001" customHeight="1" thickBot="1" x14ac:dyDescent="0.25">
      <c r="B47" s="4" t="s">
        <v>32</v>
      </c>
      <c r="C47" s="5">
        <v>3281</v>
      </c>
      <c r="D47" s="5">
        <v>3982</v>
      </c>
      <c r="E47" s="6">
        <f t="shared" si="3"/>
        <v>0.21365437366656506</v>
      </c>
    </row>
    <row r="48" spans="2:5" ht="20.100000000000001" customHeight="1" thickBot="1" x14ac:dyDescent="0.25">
      <c r="B48" s="4" t="s">
        <v>35</v>
      </c>
      <c r="C48" s="5">
        <v>1714</v>
      </c>
      <c r="D48" s="5">
        <v>1720</v>
      </c>
      <c r="E48" s="6">
        <f t="shared" si="3"/>
        <v>3.5005834305717621E-3</v>
      </c>
    </row>
    <row r="49" spans="2:5" ht="20.100000000000001" customHeight="1" thickBot="1" x14ac:dyDescent="0.25">
      <c r="B49" s="4" t="s">
        <v>67</v>
      </c>
      <c r="C49" s="5">
        <v>1702</v>
      </c>
      <c r="D49" s="5">
        <v>1722</v>
      </c>
      <c r="E49" s="6">
        <f t="shared" si="3"/>
        <v>1.1750881316098707E-2</v>
      </c>
    </row>
    <row r="50" spans="2:5" ht="20.100000000000001" customHeight="1" collapsed="1" thickBot="1" x14ac:dyDescent="0.25">
      <c r="B50" s="4" t="s">
        <v>36</v>
      </c>
      <c r="C50" s="6">
        <f>C44/(C44+C45)</f>
        <v>0.87740112994350283</v>
      </c>
      <c r="D50" s="6">
        <f>D44/(D44+D45)</f>
        <v>0.92334096109839814</v>
      </c>
      <c r="E50" s="6">
        <f t="shared" si="3"/>
        <v>5.2358983351039723E-2</v>
      </c>
    </row>
    <row r="51" spans="2:5" ht="20.100000000000001" customHeight="1" thickBot="1" x14ac:dyDescent="0.25">
      <c r="B51" s="4" t="s">
        <v>37</v>
      </c>
      <c r="C51" s="6">
        <f>C47/(C46+C47)</f>
        <v>0.85800209205020916</v>
      </c>
      <c r="D51" s="6">
        <f>D47/(D46+D47)</f>
        <v>0.93606017865538316</v>
      </c>
      <c r="E51" s="6">
        <f t="shared" si="3"/>
        <v>9.0976569088139392E-2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1779</v>
      </c>
      <c r="D58" s="5">
        <v>1750</v>
      </c>
      <c r="E58" s="6">
        <f>IF(C58&gt;0,(D58-C58)/C58)</f>
        <v>-1.6301292861157952E-2</v>
      </c>
    </row>
    <row r="59" spans="2:5" ht="20.100000000000001" customHeight="1" thickBot="1" x14ac:dyDescent="0.25">
      <c r="B59" s="4" t="s">
        <v>41</v>
      </c>
      <c r="C59" s="5">
        <v>1159</v>
      </c>
      <c r="D59" s="5">
        <v>1193</v>
      </c>
      <c r="E59" s="6">
        <f t="shared" ref="E59:E63" si="4">IF(C59&gt;0,(D59-C59)/C59)</f>
        <v>2.9335634167385678E-2</v>
      </c>
    </row>
    <row r="60" spans="2:5" ht="20.100000000000001" customHeight="1" thickBot="1" x14ac:dyDescent="0.25">
      <c r="B60" s="4" t="s">
        <v>42</v>
      </c>
      <c r="C60" s="5">
        <v>393</v>
      </c>
      <c r="D60" s="5">
        <v>423</v>
      </c>
      <c r="E60" s="6">
        <f t="shared" si="4"/>
        <v>7.6335877862595422E-2</v>
      </c>
    </row>
    <row r="61" spans="2:5" ht="20.100000000000001" customHeight="1" collapsed="1" thickBot="1" x14ac:dyDescent="0.25">
      <c r="B61" s="4" t="s">
        <v>98</v>
      </c>
      <c r="C61" s="6">
        <f>(C59+C60)/C58</f>
        <v>0.87240022484541879</v>
      </c>
      <c r="D61" s="6">
        <f>(D59+D60)/D58</f>
        <v>0.92342857142857138</v>
      </c>
      <c r="E61" s="6">
        <f t="shared" si="4"/>
        <v>5.8491899852724516E-2</v>
      </c>
    </row>
    <row r="62" spans="2:5" ht="20.100000000000001" customHeight="1" thickBot="1" x14ac:dyDescent="0.25">
      <c r="B62" s="4" t="s">
        <v>39</v>
      </c>
      <c r="C62" s="6">
        <v>0.85661492978566145</v>
      </c>
      <c r="D62" s="6">
        <v>0.9176923076923077</v>
      </c>
      <c r="E62" s="6">
        <f t="shared" si="4"/>
        <v>7.1300856175748384E-2</v>
      </c>
    </row>
    <row r="63" spans="2:5" ht="20.100000000000001" customHeight="1" thickBot="1" x14ac:dyDescent="0.25">
      <c r="B63" s="4" t="s">
        <v>40</v>
      </c>
      <c r="C63" s="6">
        <v>0.92253521126760563</v>
      </c>
      <c r="D63" s="6">
        <v>0.94</v>
      </c>
      <c r="E63" s="6">
        <f t="shared" si="4"/>
        <v>1.8931297709923616E-2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11503</v>
      </c>
      <c r="D70" s="5">
        <v>11542</v>
      </c>
      <c r="E70" s="6">
        <f t="shared" ref="E70:E75" si="5">IF(C70&gt;0,(D70-C70)/C70)</f>
        <v>3.3904198904633575E-3</v>
      </c>
    </row>
    <row r="71" spans="2:5" ht="20.100000000000001" customHeight="1" thickBot="1" x14ac:dyDescent="0.25">
      <c r="B71" s="4" t="s">
        <v>45</v>
      </c>
      <c r="C71" s="5">
        <v>3811</v>
      </c>
      <c r="D71" s="5">
        <v>3598</v>
      </c>
      <c r="E71" s="6">
        <f t="shared" si="5"/>
        <v>-5.5890842298609286E-2</v>
      </c>
    </row>
    <row r="72" spans="2:5" ht="20.100000000000001" customHeight="1" thickBot="1" x14ac:dyDescent="0.25">
      <c r="B72" s="4" t="s">
        <v>43</v>
      </c>
      <c r="C72" s="5">
        <v>14</v>
      </c>
      <c r="D72" s="5">
        <v>33</v>
      </c>
      <c r="E72" s="6">
        <f t="shared" si="5"/>
        <v>1.3571428571428572</v>
      </c>
    </row>
    <row r="73" spans="2:5" ht="20.100000000000001" customHeight="1" thickBot="1" x14ac:dyDescent="0.25">
      <c r="B73" s="4" t="s">
        <v>46</v>
      </c>
      <c r="C73" s="5">
        <v>5289</v>
      </c>
      <c r="D73" s="5">
        <v>5698</v>
      </c>
      <c r="E73" s="6">
        <f t="shared" si="5"/>
        <v>7.7330308186802796E-2</v>
      </c>
    </row>
    <row r="74" spans="2:5" ht="20.100000000000001" customHeight="1" thickBot="1" x14ac:dyDescent="0.25">
      <c r="B74" s="4" t="s">
        <v>47</v>
      </c>
      <c r="C74" s="5">
        <v>1795</v>
      </c>
      <c r="D74" s="5">
        <v>1712</v>
      </c>
      <c r="E74" s="6">
        <f t="shared" si="5"/>
        <v>-4.6239554317548746E-2</v>
      </c>
    </row>
    <row r="75" spans="2:5" ht="20.100000000000001" customHeight="1" thickBot="1" x14ac:dyDescent="0.25">
      <c r="B75" s="4" t="s">
        <v>48</v>
      </c>
      <c r="C75" s="5">
        <v>586</v>
      </c>
      <c r="D75" s="5">
        <v>497</v>
      </c>
      <c r="E75" s="6">
        <f t="shared" si="5"/>
        <v>-0.15187713310580206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5" ht="20.100000000000001" customHeight="1" thickBot="1" x14ac:dyDescent="0.25">
      <c r="B77" s="4" t="s">
        <v>50</v>
      </c>
      <c r="C77" s="5">
        <v>8</v>
      </c>
      <c r="D77" s="5">
        <v>4</v>
      </c>
      <c r="E77" s="6">
        <f>IF(C77&gt;0,(D77-C77)/C77,"-")</f>
        <v>-0.5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667</v>
      </c>
      <c r="D90" s="5">
        <v>809</v>
      </c>
      <c r="E90" s="6">
        <f>IF(C90&gt;0,(D90-C90)/C90,"-")</f>
        <v>0.21289355322338829</v>
      </c>
    </row>
    <row r="91" spans="2:5" ht="29.25" thickBot="1" x14ac:dyDescent="0.25">
      <c r="B91" s="4" t="s">
        <v>52</v>
      </c>
      <c r="C91" s="5">
        <v>376</v>
      </c>
      <c r="D91" s="5">
        <v>365</v>
      </c>
      <c r="E91" s="6">
        <f t="shared" ref="E91:E93" si="6">IF(C91&gt;0,(D91-C91)/C91,"-")</f>
        <v>-2.9255319148936171E-2</v>
      </c>
    </row>
    <row r="92" spans="2:5" ht="29.25" customHeight="1" thickBot="1" x14ac:dyDescent="0.25">
      <c r="B92" s="4" t="s">
        <v>53</v>
      </c>
      <c r="C92" s="5">
        <v>588</v>
      </c>
      <c r="D92" s="5">
        <v>524</v>
      </c>
      <c r="E92" s="6">
        <f t="shared" si="6"/>
        <v>-0.10884353741496598</v>
      </c>
    </row>
    <row r="93" spans="2:5" ht="29.25" customHeight="1" thickBot="1" x14ac:dyDescent="0.25">
      <c r="B93" s="4" t="s">
        <v>54</v>
      </c>
      <c r="C93" s="6">
        <f>(C90+C91)/(C90+C91+C92)</f>
        <v>0.63948497854077258</v>
      </c>
      <c r="D93" s="6">
        <f>(D90+D91)/(D90+D91+D92)</f>
        <v>0.69140164899882217</v>
      </c>
      <c r="E93" s="6">
        <f t="shared" si="6"/>
        <v>8.1185128971312456E-2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1635</v>
      </c>
      <c r="D100" s="5">
        <v>1699</v>
      </c>
      <c r="E100" s="6">
        <f>IF(C100&gt;0,(D100-C100)/C100,"-")</f>
        <v>3.914373088685015E-2</v>
      </c>
    </row>
    <row r="101" spans="2:5" ht="20.100000000000001" customHeight="1" thickBot="1" x14ac:dyDescent="0.25">
      <c r="B101" s="4" t="s">
        <v>41</v>
      </c>
      <c r="C101" s="5">
        <v>720</v>
      </c>
      <c r="D101" s="5">
        <v>904</v>
      </c>
      <c r="E101" s="6">
        <f t="shared" ref="E101:E105" si="7">IF(C101&gt;0,(D101-C101)/C101,"-")</f>
        <v>0.25555555555555554</v>
      </c>
    </row>
    <row r="102" spans="2:5" ht="20.100000000000001" customHeight="1" thickBot="1" x14ac:dyDescent="0.25">
      <c r="B102" s="4" t="s">
        <v>42</v>
      </c>
      <c r="C102" s="5">
        <v>323</v>
      </c>
      <c r="D102" s="5">
        <v>270</v>
      </c>
      <c r="E102" s="6">
        <f t="shared" si="7"/>
        <v>-0.16408668730650156</v>
      </c>
    </row>
    <row r="103" spans="2:5" ht="20.100000000000001" customHeight="1" thickBot="1" x14ac:dyDescent="0.25">
      <c r="B103" s="4" t="s">
        <v>98</v>
      </c>
      <c r="C103" s="6">
        <f>(C101+C102)/C100</f>
        <v>0.63792048929663614</v>
      </c>
      <c r="D103" s="6">
        <f>(D101+D102)/D100</f>
        <v>0.69099470276633312</v>
      </c>
      <c r="E103" s="6">
        <f t="shared" si="7"/>
        <v>8.3198791009544165E-2</v>
      </c>
    </row>
    <row r="104" spans="2:5" ht="20.100000000000001" customHeight="1" thickBot="1" x14ac:dyDescent="0.25">
      <c r="B104" s="4" t="s">
        <v>39</v>
      </c>
      <c r="C104" s="6">
        <v>0.62283737024221453</v>
      </c>
      <c r="D104" s="6">
        <v>0.67918858001502624</v>
      </c>
      <c r="E104" s="6">
        <f t="shared" si="7"/>
        <v>9.0474997913014374E-2</v>
      </c>
    </row>
    <row r="105" spans="2:5" ht="20.100000000000001" customHeight="1" thickBot="1" x14ac:dyDescent="0.25">
      <c r="B105" s="4" t="s">
        <v>40</v>
      </c>
      <c r="C105" s="6">
        <v>0.67432150313152406</v>
      </c>
      <c r="D105" s="6">
        <v>0.73369565217391308</v>
      </c>
      <c r="E105" s="6">
        <f t="shared" si="7"/>
        <v>8.8050208641809097E-2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1863</v>
      </c>
      <c r="D112" s="5">
        <v>1878</v>
      </c>
      <c r="E112" s="6">
        <f>IF(C112&gt;0,(D112-C112)/C112,"-")</f>
        <v>8.0515297906602248E-3</v>
      </c>
    </row>
    <row r="113" spans="2:14" ht="15" thickBot="1" x14ac:dyDescent="0.25">
      <c r="B113" s="4" t="s">
        <v>56</v>
      </c>
      <c r="C113" s="5">
        <v>955</v>
      </c>
      <c r="D113" s="5">
        <v>1045</v>
      </c>
      <c r="E113" s="6">
        <f t="shared" ref="E113:E114" si="8">IF(C113&gt;0,(D113-C113)/C113,"-")</f>
        <v>9.4240837696335081E-2</v>
      </c>
    </row>
    <row r="114" spans="2:14" ht="15" thickBot="1" x14ac:dyDescent="0.25">
      <c r="B114" s="4" t="s">
        <v>57</v>
      </c>
      <c r="C114" s="5">
        <v>908</v>
      </c>
      <c r="D114" s="5">
        <v>833</v>
      </c>
      <c r="E114" s="6">
        <f t="shared" si="8"/>
        <v>-8.2599118942731281E-2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20</v>
      </c>
      <c r="D128" s="10">
        <v>4</v>
      </c>
      <c r="E128" s="10">
        <v>4</v>
      </c>
      <c r="F128" s="10">
        <v>28</v>
      </c>
      <c r="G128" s="10">
        <v>14</v>
      </c>
      <c r="H128" s="10">
        <v>8</v>
      </c>
      <c r="I128" s="10">
        <v>2</v>
      </c>
      <c r="J128" s="10">
        <v>24</v>
      </c>
      <c r="K128" s="6">
        <f>IF(C128=0,"-",(G128-C128)/C128)</f>
        <v>-0.3</v>
      </c>
      <c r="L128" s="6">
        <f t="shared" ref="L128:N128" si="9">IF(D128=0,"-",(H128-D128)/D128)</f>
        <v>1</v>
      </c>
      <c r="M128" s="6">
        <f t="shared" si="9"/>
        <v>-0.5</v>
      </c>
      <c r="N128" s="6">
        <f t="shared" si="9"/>
        <v>-0.14285714285714285</v>
      </c>
    </row>
    <row r="129" spans="2:14" ht="15" thickBot="1" x14ac:dyDescent="0.25">
      <c r="B129" s="4" t="s">
        <v>64</v>
      </c>
      <c r="C129" s="10">
        <v>11</v>
      </c>
      <c r="D129" s="10">
        <v>0</v>
      </c>
      <c r="E129" s="10">
        <v>0</v>
      </c>
      <c r="F129" s="10">
        <v>11</v>
      </c>
      <c r="G129" s="10">
        <v>3</v>
      </c>
      <c r="H129" s="10">
        <v>0</v>
      </c>
      <c r="I129" s="10">
        <v>0</v>
      </c>
      <c r="J129" s="10">
        <v>3</v>
      </c>
      <c r="K129" s="6">
        <f t="shared" ref="K129:K133" si="10">IF(C129=0,"-",(G129-C129)/C129)</f>
        <v>-0.72727272727272729</v>
      </c>
      <c r="L129" s="6" t="str">
        <f t="shared" ref="L129:L133" si="11">IF(D129=0,"-",(H129-D129)/D129)</f>
        <v>-</v>
      </c>
      <c r="M129" s="6" t="str">
        <f t="shared" ref="M129:M133" si="12">IF(E129=0,"-",(I129-E129)/E129)</f>
        <v>-</v>
      </c>
      <c r="N129" s="6">
        <f t="shared" ref="N129:N133" si="13">IF(F129=0,"-",(J129-F129)/F129)</f>
        <v>-0.72727272727272729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1</v>
      </c>
      <c r="D131" s="10">
        <v>0</v>
      </c>
      <c r="E131" s="10">
        <v>0</v>
      </c>
      <c r="F131" s="10">
        <v>1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0"/>
        <v>-1</v>
      </c>
      <c r="L131" s="6" t="str">
        <f t="shared" si="11"/>
        <v>-</v>
      </c>
      <c r="M131" s="6" t="str">
        <f t="shared" si="12"/>
        <v>-</v>
      </c>
      <c r="N131" s="6">
        <f t="shared" si="13"/>
        <v>-1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3</v>
      </c>
      <c r="H132" s="10">
        <v>0</v>
      </c>
      <c r="I132" s="10">
        <v>0</v>
      </c>
      <c r="J132" s="10">
        <v>3</v>
      </c>
      <c r="K132" s="6" t="str">
        <f t="shared" si="10"/>
        <v>-</v>
      </c>
      <c r="L132" s="6" t="str">
        <f t="shared" si="11"/>
        <v>-</v>
      </c>
      <c r="M132" s="6" t="str">
        <f t="shared" si="12"/>
        <v>-</v>
      </c>
      <c r="N132" s="6" t="str">
        <f t="shared" si="13"/>
        <v>-</v>
      </c>
    </row>
    <row r="133" spans="2:14" ht="15" thickBot="1" x14ac:dyDescent="0.25">
      <c r="B133" s="4" t="s">
        <v>68</v>
      </c>
      <c r="C133" s="10">
        <v>32</v>
      </c>
      <c r="D133" s="10">
        <v>4</v>
      </c>
      <c r="E133" s="10">
        <v>4</v>
      </c>
      <c r="F133" s="10">
        <v>40</v>
      </c>
      <c r="G133" s="10">
        <v>20</v>
      </c>
      <c r="H133" s="10">
        <v>8</v>
      </c>
      <c r="I133" s="10">
        <v>2</v>
      </c>
      <c r="J133" s="10">
        <v>30</v>
      </c>
      <c r="K133" s="6">
        <f t="shared" si="10"/>
        <v>-0.375</v>
      </c>
      <c r="L133" s="6">
        <f t="shared" si="11"/>
        <v>1</v>
      </c>
      <c r="M133" s="6">
        <f t="shared" si="12"/>
        <v>-0.5</v>
      </c>
      <c r="N133" s="6">
        <f t="shared" si="13"/>
        <v>-0.25</v>
      </c>
    </row>
    <row r="134" spans="2:14" ht="15" thickBot="1" x14ac:dyDescent="0.25">
      <c r="B134" s="4" t="s">
        <v>36</v>
      </c>
      <c r="C134" s="6">
        <f>IF(C128=0,"-",C128/(C128+C129))</f>
        <v>0.64516129032258063</v>
      </c>
      <c r="D134" s="6">
        <f>IF(D128=0,"-",D128/(D128+D129))</f>
        <v>1</v>
      </c>
      <c r="E134" s="6">
        <f t="shared" ref="E134:J134" si="14">IF(E128=0,"-",E128/(E128+E129))</f>
        <v>1</v>
      </c>
      <c r="F134" s="6">
        <f t="shared" si="14"/>
        <v>0.71794871794871795</v>
      </c>
      <c r="G134" s="6">
        <f t="shared" si="14"/>
        <v>0.82352941176470584</v>
      </c>
      <c r="H134" s="6">
        <f t="shared" si="14"/>
        <v>1</v>
      </c>
      <c r="I134" s="6">
        <f t="shared" si="14"/>
        <v>1</v>
      </c>
      <c r="J134" s="6">
        <f t="shared" si="14"/>
        <v>0.88888888888888884</v>
      </c>
      <c r="K134" s="6">
        <f>IF(OR(C134="-",G134="-"),"-",(G134-C134)/C134)</f>
        <v>0.27647058823529408</v>
      </c>
      <c r="L134" s="6">
        <f t="shared" ref="L134:N135" si="15">IF(OR(D134="-",H134="-"),"-",(H134-D134)/D134)</f>
        <v>0</v>
      </c>
      <c r="M134" s="6">
        <f t="shared" si="15"/>
        <v>0</v>
      </c>
      <c r="N134" s="6">
        <f t="shared" si="15"/>
        <v>0.23809523809523803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6">IF(D131=0,"-",D131/(D130+D131))</f>
        <v>-</v>
      </c>
      <c r="E135" s="6" t="str">
        <f t="shared" si="16"/>
        <v>-</v>
      </c>
      <c r="F135" s="6">
        <f t="shared" si="16"/>
        <v>1</v>
      </c>
      <c r="G135" s="6" t="str">
        <f t="shared" si="16"/>
        <v>-</v>
      </c>
      <c r="H135" s="6" t="str">
        <f t="shared" si="16"/>
        <v>-</v>
      </c>
      <c r="I135" s="6" t="str">
        <f t="shared" si="16"/>
        <v>-</v>
      </c>
      <c r="J135" s="6" t="str">
        <f t="shared" si="16"/>
        <v>-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18</v>
      </c>
      <c r="D143" s="10">
        <v>0</v>
      </c>
      <c r="E143" s="10">
        <v>2</v>
      </c>
      <c r="F143" s="10">
        <v>20</v>
      </c>
      <c r="G143" s="10">
        <v>77</v>
      </c>
      <c r="H143" s="10">
        <v>0</v>
      </c>
      <c r="I143" s="10">
        <v>9</v>
      </c>
      <c r="J143" s="10">
        <v>86</v>
      </c>
      <c r="K143" s="6">
        <f>IF(C143=0,"-",(G143-C143)/C143)</f>
        <v>3.2777777777777777</v>
      </c>
      <c r="L143" s="6" t="str">
        <f t="shared" ref="L143:N147" si="17">IF(D143=0,"-",(H143-D143)/D143)</f>
        <v>-</v>
      </c>
      <c r="M143" s="6">
        <f t="shared" si="17"/>
        <v>3.5</v>
      </c>
      <c r="N143" s="6">
        <f t="shared" si="17"/>
        <v>3.3</v>
      </c>
    </row>
    <row r="144" spans="2:14" ht="15" thickBot="1" x14ac:dyDescent="0.25">
      <c r="B144" s="4" t="s">
        <v>72</v>
      </c>
      <c r="C144" s="10">
        <v>9</v>
      </c>
      <c r="D144" s="10">
        <v>0</v>
      </c>
      <c r="E144" s="10">
        <v>1</v>
      </c>
      <c r="F144" s="10">
        <v>10</v>
      </c>
      <c r="G144" s="10">
        <v>4</v>
      </c>
      <c r="H144" s="10">
        <v>0</v>
      </c>
      <c r="I144" s="10">
        <v>1</v>
      </c>
      <c r="J144" s="10">
        <v>5</v>
      </c>
      <c r="K144" s="6">
        <f t="shared" ref="K144:K147" si="18">IF(C144=0,"-",(G144-C144)/C144)</f>
        <v>-0.55555555555555558</v>
      </c>
      <c r="L144" s="6" t="str">
        <f t="shared" si="17"/>
        <v>-</v>
      </c>
      <c r="M144" s="6">
        <f t="shared" si="17"/>
        <v>0</v>
      </c>
      <c r="N144" s="6">
        <f t="shared" si="17"/>
        <v>-0.5</v>
      </c>
    </row>
    <row r="145" spans="2:14" ht="15" thickBot="1" x14ac:dyDescent="0.25">
      <c r="B145" s="4" t="s">
        <v>73</v>
      </c>
      <c r="C145" s="10">
        <v>209</v>
      </c>
      <c r="D145" s="10">
        <v>0</v>
      </c>
      <c r="E145" s="10">
        <v>28</v>
      </c>
      <c r="F145" s="10">
        <v>237</v>
      </c>
      <c r="G145" s="10">
        <v>268</v>
      </c>
      <c r="H145" s="10">
        <v>0</v>
      </c>
      <c r="I145" s="10">
        <v>44</v>
      </c>
      <c r="J145" s="10">
        <v>312</v>
      </c>
      <c r="K145" s="6">
        <f t="shared" si="18"/>
        <v>0.28229665071770332</v>
      </c>
      <c r="L145" s="6" t="str">
        <f t="shared" si="17"/>
        <v>-</v>
      </c>
      <c r="M145" s="6">
        <f t="shared" si="17"/>
        <v>0.5714285714285714</v>
      </c>
      <c r="N145" s="6">
        <f t="shared" si="17"/>
        <v>0.31645569620253167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0</v>
      </c>
      <c r="F146" s="10">
        <v>9</v>
      </c>
      <c r="G146" s="10">
        <v>8</v>
      </c>
      <c r="H146" s="10">
        <v>0</v>
      </c>
      <c r="I146" s="10">
        <v>0</v>
      </c>
      <c r="J146" s="10">
        <v>8</v>
      </c>
      <c r="K146" s="6">
        <f t="shared" si="18"/>
        <v>-0.1111111111111111</v>
      </c>
      <c r="L146" s="6" t="str">
        <f t="shared" si="17"/>
        <v>-</v>
      </c>
      <c r="M146" s="6" t="str">
        <f t="shared" si="17"/>
        <v>-</v>
      </c>
      <c r="N146" s="6">
        <f t="shared" si="17"/>
        <v>-0.1111111111111111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8"/>
        <v>-</v>
      </c>
      <c r="L147" s="6" t="str">
        <f t="shared" si="17"/>
        <v>-</v>
      </c>
      <c r="M147" s="6" t="str">
        <f t="shared" si="17"/>
        <v>-</v>
      </c>
      <c r="N147" s="6" t="str">
        <f t="shared" si="17"/>
        <v>-</v>
      </c>
    </row>
    <row r="148" spans="2:14" ht="15" thickBot="1" x14ac:dyDescent="0.25">
      <c r="B148" s="7" t="s">
        <v>68</v>
      </c>
      <c r="C148" s="10">
        <v>245</v>
      </c>
      <c r="D148" s="10">
        <v>0</v>
      </c>
      <c r="E148" s="10">
        <v>31</v>
      </c>
      <c r="F148" s="10">
        <v>276</v>
      </c>
      <c r="G148" s="10">
        <v>357</v>
      </c>
      <c r="H148" s="10">
        <v>0</v>
      </c>
      <c r="I148" s="10">
        <v>54</v>
      </c>
      <c r="J148" s="10">
        <v>411</v>
      </c>
      <c r="K148" s="6">
        <f t="shared" ref="K148" si="19">IF(C148=0,"-",(G148-C148)/C148)</f>
        <v>0.45714285714285713</v>
      </c>
      <c r="L148" s="6" t="str">
        <f t="shared" ref="L148" si="20">IF(D148=0,"-",(H148-D148)/D148)</f>
        <v>-</v>
      </c>
      <c r="M148" s="6">
        <f t="shared" ref="M148" si="21">IF(E148=0,"-",(I148-E148)/E148)</f>
        <v>0.74193548387096775</v>
      </c>
      <c r="N148" s="6">
        <f t="shared" ref="N148" si="22">IF(F148=0,"-",(J148-F148)/F148)</f>
        <v>0.4891304347826087</v>
      </c>
    </row>
    <row r="149" spans="2:14" ht="29.25" thickBot="1" x14ac:dyDescent="0.25">
      <c r="B149" s="7" t="s">
        <v>76</v>
      </c>
      <c r="C149" s="6">
        <f>IF(C143=0,"-",(C143/(C143+C145)))</f>
        <v>7.9295154185022032E-2</v>
      </c>
      <c r="D149" s="6" t="str">
        <f t="shared" ref="D149:J149" si="23">IF(D143=0,"-",(D143/(D143+D145)))</f>
        <v>-</v>
      </c>
      <c r="E149" s="6">
        <f t="shared" si="23"/>
        <v>6.6666666666666666E-2</v>
      </c>
      <c r="F149" s="6">
        <f t="shared" si="23"/>
        <v>7.7821011673151752E-2</v>
      </c>
      <c r="G149" s="6">
        <f t="shared" si="23"/>
        <v>0.22318840579710145</v>
      </c>
      <c r="H149" s="6" t="str">
        <f t="shared" si="23"/>
        <v>-</v>
      </c>
      <c r="I149" s="6">
        <f t="shared" si="23"/>
        <v>0.16981132075471697</v>
      </c>
      <c r="J149" s="6">
        <f t="shared" si="23"/>
        <v>0.21608040201005024</v>
      </c>
      <c r="K149" s="6">
        <f>IF(OR(C149="-",G149="-"),"-",(G149-C149)/C149)</f>
        <v>1.8146537842190014</v>
      </c>
      <c r="L149" s="6" t="str">
        <f t="shared" ref="L149:N150" si="24">IF(OR(D149="-",H149="-"),"-",(H149-D149)/D149)</f>
        <v>-</v>
      </c>
      <c r="M149" s="6">
        <f t="shared" si="24"/>
        <v>1.5471698113207546</v>
      </c>
      <c r="N149" s="6">
        <f t="shared" si="24"/>
        <v>1.7766331658291457</v>
      </c>
    </row>
    <row r="150" spans="2:14" ht="29.25" thickBot="1" x14ac:dyDescent="0.25">
      <c r="B150" s="7" t="s">
        <v>77</v>
      </c>
      <c r="C150" s="6">
        <f>IF(C144=0,"-",(C144/(C144+C146)))</f>
        <v>0.5</v>
      </c>
      <c r="D150" s="6" t="str">
        <f t="shared" ref="D150:J150" si="25">IF(D144=0,"-",(D144/(D144+D146)))</f>
        <v>-</v>
      </c>
      <c r="E150" s="6">
        <f t="shared" si="25"/>
        <v>1</v>
      </c>
      <c r="F150" s="6">
        <f t="shared" si="25"/>
        <v>0.52631578947368418</v>
      </c>
      <c r="G150" s="6">
        <f t="shared" si="25"/>
        <v>0.33333333333333331</v>
      </c>
      <c r="H150" s="6" t="str">
        <f t="shared" si="25"/>
        <v>-</v>
      </c>
      <c r="I150" s="6">
        <f t="shared" si="25"/>
        <v>1</v>
      </c>
      <c r="J150" s="6">
        <f t="shared" si="25"/>
        <v>0.38461538461538464</v>
      </c>
      <c r="K150" s="6">
        <f>IF(OR(C150="-",G150="-"),"-",(G150-C150)/C150)</f>
        <v>-0.33333333333333337</v>
      </c>
      <c r="L150" s="6" t="str">
        <f t="shared" si="24"/>
        <v>-</v>
      </c>
      <c r="M150" s="6">
        <f t="shared" si="24"/>
        <v>0</v>
      </c>
      <c r="N150" s="6">
        <f t="shared" si="24"/>
        <v>-0.26923076923076916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216</v>
      </c>
      <c r="D157" s="19">
        <v>299</v>
      </c>
      <c r="E157" s="18">
        <f>IF(C157=0,"-",(D157-C157)/C157)</f>
        <v>0.38425925925925924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27</v>
      </c>
      <c r="D158" s="19">
        <v>55</v>
      </c>
      <c r="E158" s="18">
        <f t="shared" ref="E158:E159" si="26">IF(C158=0,"-",(D158-C158)/C158)</f>
        <v>1.037037037037037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6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0.88888888888888884</v>
      </c>
      <c r="D160" s="18">
        <f>IF(D157=0,"-",D157/(D157+D158+D159))</f>
        <v>0.84463276836158196</v>
      </c>
      <c r="E160" s="18">
        <f>IF(OR(C160="-",D160="-"),"-",(D160-C160)/C160)</f>
        <v>-4.9788135593220234E-2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39</v>
      </c>
      <c r="D166" s="5">
        <v>27</v>
      </c>
      <c r="E166" s="6">
        <f t="shared" ref="E166:E168" si="27">IF(C166=0,"-",(D166-C166)/C166)</f>
        <v>-0.30769230769230771</v>
      </c>
    </row>
    <row r="167" spans="2:14" ht="20.100000000000001" customHeight="1" thickBot="1" x14ac:dyDescent="0.25">
      <c r="B167" s="4" t="s">
        <v>41</v>
      </c>
      <c r="C167" s="5">
        <v>20</v>
      </c>
      <c r="D167" s="5">
        <v>16</v>
      </c>
      <c r="E167" s="6">
        <f t="shared" si="27"/>
        <v>-0.2</v>
      </c>
    </row>
    <row r="168" spans="2:14" ht="20.100000000000001" customHeight="1" thickBot="1" x14ac:dyDescent="0.25">
      <c r="B168" s="4" t="s">
        <v>42</v>
      </c>
      <c r="C168" s="5">
        <v>8</v>
      </c>
      <c r="D168" s="5">
        <v>8</v>
      </c>
      <c r="E168" s="6">
        <f t="shared" si="27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0.71794871794871795</v>
      </c>
      <c r="D169" s="6">
        <f>IF(D166=0,"-",(D167+D168)/D166)</f>
        <v>0.88888888888888884</v>
      </c>
      <c r="E169" s="6">
        <f t="shared" ref="E169:E171" si="28">IF(OR(C169="-",D169="-"),"-",(D169-C169)/C169)</f>
        <v>0.23809523809523803</v>
      </c>
    </row>
    <row r="170" spans="2:14" ht="20.100000000000001" customHeight="1" thickBot="1" x14ac:dyDescent="0.25">
      <c r="B170" s="4" t="s">
        <v>39</v>
      </c>
      <c r="C170" s="6">
        <v>0.76923076923076927</v>
      </c>
      <c r="D170" s="6">
        <v>0.88888888888888884</v>
      </c>
      <c r="E170" s="6">
        <f t="shared" si="28"/>
        <v>0.15555555555555542</v>
      </c>
    </row>
    <row r="171" spans="2:14" ht="20.100000000000001" customHeight="1" thickBot="1" x14ac:dyDescent="0.25">
      <c r="B171" s="4" t="s">
        <v>40</v>
      </c>
      <c r="C171" s="6">
        <v>0.61538461538461542</v>
      </c>
      <c r="D171" s="6">
        <v>0.88888888888888884</v>
      </c>
      <c r="E171" s="6">
        <f t="shared" si="28"/>
        <v>0.44444444444444431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30</v>
      </c>
      <c r="D178" s="5">
        <v>27</v>
      </c>
      <c r="E178" s="6">
        <f>IF(C178=0,"-",(D178-C178)/C178)</f>
        <v>-0.1</v>
      </c>
      <c r="H178" s="13"/>
    </row>
    <row r="179" spans="2:8" ht="15" thickBot="1" x14ac:dyDescent="0.25">
      <c r="B179" s="4" t="s">
        <v>43</v>
      </c>
      <c r="C179" s="5">
        <v>24</v>
      </c>
      <c r="D179" s="5">
        <v>16</v>
      </c>
      <c r="E179" s="6">
        <f t="shared" ref="E179:E185" si="29">IF(C179=0,"-",(D179-C179)/C179)</f>
        <v>-0.33333333333333331</v>
      </c>
      <c r="H179" s="13"/>
    </row>
    <row r="180" spans="2:8" ht="15" thickBot="1" x14ac:dyDescent="0.25">
      <c r="B180" s="4" t="s">
        <v>47</v>
      </c>
      <c r="C180" s="5">
        <v>4</v>
      </c>
      <c r="D180" s="5">
        <v>8</v>
      </c>
      <c r="E180" s="6">
        <f t="shared" si="29"/>
        <v>1</v>
      </c>
      <c r="H180" s="13"/>
    </row>
    <row r="181" spans="2:8" ht="15" thickBot="1" x14ac:dyDescent="0.25">
      <c r="B181" s="4" t="s">
        <v>78</v>
      </c>
      <c r="C181" s="5">
        <v>2</v>
      </c>
      <c r="D181" s="5">
        <v>3</v>
      </c>
      <c r="E181" s="6">
        <f t="shared" si="29"/>
        <v>0.5</v>
      </c>
      <c r="H181" s="13"/>
    </row>
    <row r="182" spans="2:8" ht="15" thickBot="1" x14ac:dyDescent="0.25">
      <c r="B182" s="15" t="s">
        <v>79</v>
      </c>
      <c r="C182" s="5">
        <v>266</v>
      </c>
      <c r="D182" s="5">
        <v>465</v>
      </c>
      <c r="E182" s="6">
        <f t="shared" si="29"/>
        <v>0.74812030075187974</v>
      </c>
      <c r="H182" s="13"/>
    </row>
    <row r="183" spans="2:8" ht="15" thickBot="1" x14ac:dyDescent="0.25">
      <c r="B183" s="4" t="s">
        <v>47</v>
      </c>
      <c r="C183" s="5">
        <v>227</v>
      </c>
      <c r="D183" s="5">
        <v>409</v>
      </c>
      <c r="E183" s="6">
        <f t="shared" si="29"/>
        <v>0.80176211453744495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8" ht="15" thickBot="1" x14ac:dyDescent="0.25">
      <c r="B185" s="4" t="s">
        <v>80</v>
      </c>
      <c r="C185" s="5">
        <v>39</v>
      </c>
      <c r="D185" s="5">
        <v>56</v>
      </c>
      <c r="E185" s="6">
        <f t="shared" si="29"/>
        <v>0.4358974358974359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15</v>
      </c>
      <c r="D197" s="5">
        <v>29</v>
      </c>
      <c r="E197" s="6">
        <f t="shared" ref="E197:E200" si="30">IF(C197=0,"-",(D197-C197)/C197)</f>
        <v>0.93333333333333335</v>
      </c>
    </row>
    <row r="198" spans="2:5" ht="15" thickBot="1" x14ac:dyDescent="0.25">
      <c r="B198" s="4" t="s">
        <v>83</v>
      </c>
      <c r="C198" s="5">
        <v>1</v>
      </c>
      <c r="D198" s="5">
        <v>7</v>
      </c>
      <c r="E198" s="6">
        <f t="shared" si="30"/>
        <v>6</v>
      </c>
    </row>
    <row r="199" spans="2:5" ht="15" thickBot="1" x14ac:dyDescent="0.25">
      <c r="B199" s="4" t="s">
        <v>84</v>
      </c>
      <c r="C199" s="5">
        <v>16</v>
      </c>
      <c r="D199" s="5">
        <v>36</v>
      </c>
      <c r="E199" s="6">
        <f t="shared" si="30"/>
        <v>1.25</v>
      </c>
    </row>
    <row r="200" spans="2:5" ht="15" thickBot="1" x14ac:dyDescent="0.25">
      <c r="B200" s="4" t="s">
        <v>85</v>
      </c>
      <c r="C200" s="5">
        <v>13</v>
      </c>
      <c r="D200" s="5">
        <v>20</v>
      </c>
      <c r="E200" s="6">
        <f t="shared" si="30"/>
        <v>0.53846153846153844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15</v>
      </c>
      <c r="D208" s="5">
        <v>30</v>
      </c>
      <c r="E208" s="6">
        <f t="shared" si="31"/>
        <v>1</v>
      </c>
    </row>
    <row r="209" spans="2:5" ht="20.100000000000001" customHeight="1" thickBot="1" x14ac:dyDescent="0.25">
      <c r="B209" s="17" t="s">
        <v>86</v>
      </c>
      <c r="C209" s="5">
        <v>11</v>
      </c>
      <c r="D209" s="5">
        <v>28</v>
      </c>
      <c r="E209" s="6">
        <f t="shared" si="31"/>
        <v>1.5454545454545454</v>
      </c>
    </row>
    <row r="210" spans="2:5" ht="20.100000000000001" customHeight="1" thickBot="1" x14ac:dyDescent="0.25">
      <c r="B210" s="17" t="s">
        <v>87</v>
      </c>
      <c r="C210" s="5">
        <v>4</v>
      </c>
      <c r="D210" s="5">
        <v>2</v>
      </c>
      <c r="E210" s="6">
        <f t="shared" si="31"/>
        <v>-0.5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6</v>
      </c>
      <c r="E212" s="6">
        <f>IF(C212=0,"-",(D212-C212)/C212)</f>
        <v>5</v>
      </c>
    </row>
    <row r="213" spans="2:5" ht="15" thickBot="1" x14ac:dyDescent="0.25">
      <c r="B213" s="17" t="s">
        <v>86</v>
      </c>
      <c r="C213" s="5">
        <v>1</v>
      </c>
      <c r="D213" s="5">
        <v>5</v>
      </c>
      <c r="E213" s="6">
        <f t="shared" ref="E213:E214" si="32">IF(C213=0,"-",(D213-C213)/C213)</f>
        <v>4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39</v>
      </c>
      <c r="D221" s="5">
        <v>33</v>
      </c>
      <c r="E221" s="6">
        <f t="shared" ref="E221:E223" si="33">IF(C221=0,"-",(D221-C221)/C221)</f>
        <v>-0.15384615384615385</v>
      </c>
    </row>
    <row r="222" spans="2:5" ht="15" thickBot="1" x14ac:dyDescent="0.25">
      <c r="B222" s="16" t="s">
        <v>92</v>
      </c>
      <c r="C222" s="5">
        <v>37</v>
      </c>
      <c r="D222" s="5">
        <v>40</v>
      </c>
      <c r="E222" s="6">
        <f t="shared" si="33"/>
        <v>8.1081081081081086E-2</v>
      </c>
    </row>
    <row r="223" spans="2:5" ht="15" thickBot="1" x14ac:dyDescent="0.25">
      <c r="B223" s="16" t="s">
        <v>93</v>
      </c>
      <c r="C223" s="5">
        <v>85</v>
      </c>
      <c r="D223" s="5">
        <v>101</v>
      </c>
      <c r="E223" s="6">
        <f t="shared" si="33"/>
        <v>0.18823529411764706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1408</v>
      </c>
      <c r="D14" s="5">
        <v>1200</v>
      </c>
      <c r="E14" s="6">
        <f>IF(C14&gt;0,(D14-C14)/C14)</f>
        <v>-0.14772727272727273</v>
      </c>
    </row>
    <row r="15" spans="1:5" ht="20.100000000000001" customHeight="1" thickBot="1" x14ac:dyDescent="0.25">
      <c r="B15" s="4" t="s">
        <v>17</v>
      </c>
      <c r="C15" s="5">
        <v>1199</v>
      </c>
      <c r="D15" s="5">
        <v>1180</v>
      </c>
      <c r="E15" s="6">
        <f t="shared" ref="E15:E25" si="0">IF(C15&gt;0,(D15-C15)/C15)</f>
        <v>-1.5846538782318599E-2</v>
      </c>
    </row>
    <row r="16" spans="1:5" ht="20.100000000000001" customHeight="1" thickBot="1" x14ac:dyDescent="0.25">
      <c r="B16" s="4" t="s">
        <v>18</v>
      </c>
      <c r="C16" s="5">
        <v>644</v>
      </c>
      <c r="D16" s="5">
        <v>599</v>
      </c>
      <c r="E16" s="6">
        <f t="shared" si="0"/>
        <v>-6.9875776397515521E-2</v>
      </c>
    </row>
    <row r="17" spans="2:5" ht="20.100000000000001" customHeight="1" thickBot="1" x14ac:dyDescent="0.25">
      <c r="B17" s="4" t="s">
        <v>19</v>
      </c>
      <c r="C17" s="5">
        <v>555</v>
      </c>
      <c r="D17" s="5">
        <v>581</v>
      </c>
      <c r="E17" s="6">
        <f t="shared" si="0"/>
        <v>4.6846846846846847E-2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3</v>
      </c>
      <c r="E18" s="6">
        <f>IF(C18=0,"-",(D18-C18)/C18)</f>
        <v>0.5</v>
      </c>
    </row>
    <row r="19" spans="2:5" ht="20.100000000000001" customHeight="1" thickBot="1" x14ac:dyDescent="0.25">
      <c r="B19" s="4" t="s">
        <v>101</v>
      </c>
      <c r="C19" s="5">
        <v>4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0.46288573811509592</v>
      </c>
      <c r="D20" s="6">
        <f>D17/D15</f>
        <v>0.49237288135593221</v>
      </c>
      <c r="E20" s="6">
        <f t="shared" si="0"/>
        <v>6.3702855397770652E-2</v>
      </c>
    </row>
    <row r="21" spans="2:5" ht="30" customHeight="1" thickBot="1" x14ac:dyDescent="0.25">
      <c r="B21" s="4" t="s">
        <v>23</v>
      </c>
      <c r="C21" s="5">
        <v>215</v>
      </c>
      <c r="D21" s="5">
        <v>170</v>
      </c>
      <c r="E21" s="6">
        <f t="shared" si="0"/>
        <v>-0.20930232558139536</v>
      </c>
    </row>
    <row r="22" spans="2:5" ht="20.100000000000001" customHeight="1" thickBot="1" x14ac:dyDescent="0.25">
      <c r="B22" s="4" t="s">
        <v>24</v>
      </c>
      <c r="C22" s="5">
        <v>91</v>
      </c>
      <c r="D22" s="5">
        <v>93</v>
      </c>
      <c r="E22" s="6">
        <f t="shared" si="0"/>
        <v>2.197802197802198E-2</v>
      </c>
    </row>
    <row r="23" spans="2:5" ht="20.100000000000001" customHeight="1" thickBot="1" x14ac:dyDescent="0.25">
      <c r="B23" s="4" t="s">
        <v>25</v>
      </c>
      <c r="C23" s="5">
        <v>124</v>
      </c>
      <c r="D23" s="5">
        <v>77</v>
      </c>
      <c r="E23" s="6">
        <f t="shared" si="0"/>
        <v>-0.37903225806451613</v>
      </c>
    </row>
    <row r="24" spans="2:5" ht="20.100000000000001" customHeight="1" thickBot="1" x14ac:dyDescent="0.25">
      <c r="B24" s="4" t="s">
        <v>21</v>
      </c>
      <c r="C24" s="6">
        <f>C23/C21</f>
        <v>0.57674418604651168</v>
      </c>
      <c r="D24" s="6">
        <f t="shared" ref="D24" si="1">D23/D21</f>
        <v>0.45294117647058824</v>
      </c>
      <c r="E24" s="6">
        <f t="shared" si="0"/>
        <v>-0.21465844402277046</v>
      </c>
    </row>
    <row r="25" spans="2:5" ht="20.100000000000001" customHeight="1" thickBot="1" x14ac:dyDescent="0.25">
      <c r="B25" s="7" t="s">
        <v>26</v>
      </c>
      <c r="C25" s="6">
        <v>0.17546786552634508</v>
      </c>
      <c r="D25" s="6">
        <v>0.17268730719023118</v>
      </c>
      <c r="E25" s="6">
        <f t="shared" si="0"/>
        <v>-1.5846538782318662E-2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202</v>
      </c>
      <c r="D34" s="5">
        <v>222</v>
      </c>
      <c r="E34" s="6">
        <f>IF(C34&gt;0,(D34-C34)/C34,"-")</f>
        <v>9.9009900990099015E-2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172</v>
      </c>
      <c r="D36" s="5">
        <v>173</v>
      </c>
      <c r="E36" s="6">
        <f t="shared" si="2"/>
        <v>5.8139534883720929E-3</v>
      </c>
    </row>
    <row r="37" spans="2:5" ht="20.100000000000001" customHeight="1" thickBot="1" x14ac:dyDescent="0.25">
      <c r="B37" s="4" t="s">
        <v>30</v>
      </c>
      <c r="C37" s="5">
        <v>30</v>
      </c>
      <c r="D37" s="5">
        <v>49</v>
      </c>
      <c r="E37" s="6">
        <f t="shared" si="2"/>
        <v>0.6333333333333333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211</v>
      </c>
      <c r="D44" s="5">
        <v>183</v>
      </c>
      <c r="E44" s="6">
        <f>IF(C44&gt;0,(D44-C44)/C44,"-")</f>
        <v>-0.13270142180094788</v>
      </c>
    </row>
    <row r="45" spans="2:5" ht="20.100000000000001" customHeight="1" thickBot="1" x14ac:dyDescent="0.25">
      <c r="B45" s="4" t="s">
        <v>34</v>
      </c>
      <c r="C45" s="5">
        <v>14</v>
      </c>
      <c r="D45" s="5">
        <v>5</v>
      </c>
      <c r="E45" s="6">
        <f t="shared" ref="E45:E51" si="3">IF(C45&gt;0,(D45-C45)/C45,"-")</f>
        <v>-0.6428571428571429</v>
      </c>
    </row>
    <row r="46" spans="2:5" ht="20.100000000000001" customHeight="1" thickBot="1" x14ac:dyDescent="0.25">
      <c r="B46" s="4" t="s">
        <v>31</v>
      </c>
      <c r="C46" s="5">
        <v>28</v>
      </c>
      <c r="D46" s="5">
        <v>15</v>
      </c>
      <c r="E46" s="6">
        <f t="shared" si="3"/>
        <v>-0.4642857142857143</v>
      </c>
    </row>
    <row r="47" spans="2:5" ht="20.100000000000001" customHeight="1" thickBot="1" x14ac:dyDescent="0.25">
      <c r="B47" s="4" t="s">
        <v>32</v>
      </c>
      <c r="C47" s="5">
        <v>388</v>
      </c>
      <c r="D47" s="5">
        <v>551</v>
      </c>
      <c r="E47" s="6">
        <f t="shared" si="3"/>
        <v>0.42010309278350516</v>
      </c>
    </row>
    <row r="48" spans="2:5" ht="20.100000000000001" customHeight="1" thickBot="1" x14ac:dyDescent="0.25">
      <c r="B48" s="4" t="s">
        <v>35</v>
      </c>
      <c r="C48" s="5">
        <v>289</v>
      </c>
      <c r="D48" s="5">
        <v>195</v>
      </c>
      <c r="E48" s="6">
        <f t="shared" si="3"/>
        <v>-0.32525951557093424</v>
      </c>
    </row>
    <row r="49" spans="2:5" ht="20.100000000000001" customHeight="1" thickBot="1" x14ac:dyDescent="0.25">
      <c r="B49" s="4" t="s">
        <v>67</v>
      </c>
      <c r="C49" s="5">
        <v>379</v>
      </c>
      <c r="D49" s="5">
        <v>306</v>
      </c>
      <c r="E49" s="6">
        <f t="shared" si="3"/>
        <v>-0.19261213720316622</v>
      </c>
    </row>
    <row r="50" spans="2:5" ht="20.100000000000001" customHeight="1" collapsed="1" thickBot="1" x14ac:dyDescent="0.25">
      <c r="B50" s="4" t="s">
        <v>36</v>
      </c>
      <c r="C50" s="6">
        <f>C44/(C44+C45)</f>
        <v>0.93777777777777782</v>
      </c>
      <c r="D50" s="6">
        <f>D44/(D44+D45)</f>
        <v>0.97340425531914898</v>
      </c>
      <c r="E50" s="6">
        <f t="shared" si="3"/>
        <v>3.7990319653120906E-2</v>
      </c>
    </row>
    <row r="51" spans="2:5" ht="20.100000000000001" customHeight="1" thickBot="1" x14ac:dyDescent="0.25">
      <c r="B51" s="4" t="s">
        <v>37</v>
      </c>
      <c r="C51" s="6">
        <f>C47/(C46+C47)</f>
        <v>0.93269230769230771</v>
      </c>
      <c r="D51" s="6">
        <f t="shared" ref="D51" si="4">D47/(D46+D47)</f>
        <v>0.97349823321554774</v>
      </c>
      <c r="E51" s="6">
        <f t="shared" si="3"/>
        <v>4.3750683035226418E-2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225</v>
      </c>
      <c r="D58" s="5">
        <v>188</v>
      </c>
      <c r="E58" s="6">
        <f>IF(C58&gt;0,(D58-C58)/C58,"-")</f>
        <v>-0.16444444444444445</v>
      </c>
    </row>
    <row r="59" spans="2:5" ht="20.100000000000001" customHeight="1" thickBot="1" x14ac:dyDescent="0.25">
      <c r="B59" s="4" t="s">
        <v>41</v>
      </c>
      <c r="C59" s="5">
        <v>103</v>
      </c>
      <c r="D59" s="5">
        <v>91</v>
      </c>
      <c r="E59" s="6">
        <f t="shared" ref="E59:E63" si="5">IF(C59&gt;0,(D59-C59)/C59,"-")</f>
        <v>-0.11650485436893204</v>
      </c>
    </row>
    <row r="60" spans="2:5" ht="20.100000000000001" customHeight="1" thickBot="1" x14ac:dyDescent="0.25">
      <c r="B60" s="4" t="s">
        <v>42</v>
      </c>
      <c r="C60" s="5">
        <v>108</v>
      </c>
      <c r="D60" s="5">
        <v>92</v>
      </c>
      <c r="E60" s="6">
        <f t="shared" si="5"/>
        <v>-0.14814814814814814</v>
      </c>
    </row>
    <row r="61" spans="2:5" ht="20.100000000000001" customHeight="1" collapsed="1" thickBot="1" x14ac:dyDescent="0.25">
      <c r="B61" s="4" t="s">
        <v>98</v>
      </c>
      <c r="C61" s="6">
        <f>(C59+C60)/C58</f>
        <v>0.93777777777777782</v>
      </c>
      <c r="D61" s="6">
        <f>(D59+D60)/D58</f>
        <v>0.97340425531914898</v>
      </c>
      <c r="E61" s="6">
        <f t="shared" si="5"/>
        <v>3.7990319653120906E-2</v>
      </c>
    </row>
    <row r="62" spans="2:5" ht="20.100000000000001" customHeight="1" thickBot="1" x14ac:dyDescent="0.25">
      <c r="B62" s="4" t="s">
        <v>39</v>
      </c>
      <c r="C62" s="6">
        <v>0.9196428571428571</v>
      </c>
      <c r="D62" s="6">
        <v>0.978494623655914</v>
      </c>
      <c r="E62" s="6">
        <f t="shared" si="5"/>
        <v>6.3994153878275464E-2</v>
      </c>
    </row>
    <row r="63" spans="2:5" ht="20.100000000000001" customHeight="1" thickBot="1" x14ac:dyDescent="0.25">
      <c r="B63" s="4" t="s">
        <v>40</v>
      </c>
      <c r="C63" s="6">
        <v>0.95575221238938057</v>
      </c>
      <c r="D63" s="6">
        <v>0.96842105263157896</v>
      </c>
      <c r="E63" s="6">
        <f t="shared" si="5"/>
        <v>1.3255360623781645E-2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1303</v>
      </c>
      <c r="D70" s="5">
        <v>1098</v>
      </c>
      <c r="E70" s="6">
        <f>IF(C70&gt;0,(D70-C70)/C70,"-")</f>
        <v>-0.15732924021488873</v>
      </c>
    </row>
    <row r="71" spans="2:5" ht="20.100000000000001" customHeight="1" thickBot="1" x14ac:dyDescent="0.25">
      <c r="B71" s="4" t="s">
        <v>45</v>
      </c>
      <c r="C71" s="5">
        <v>462</v>
      </c>
      <c r="D71" s="5">
        <v>372</v>
      </c>
      <c r="E71" s="6">
        <f t="shared" ref="E71:E77" si="6">IF(C71&gt;0,(D71-C71)/C71,"-")</f>
        <v>-0.19480519480519481</v>
      </c>
    </row>
    <row r="72" spans="2:5" ht="20.100000000000001" customHeight="1" thickBot="1" x14ac:dyDescent="0.25">
      <c r="B72" s="4" t="s">
        <v>43</v>
      </c>
      <c r="C72" s="5">
        <v>4</v>
      </c>
      <c r="D72" s="5">
        <v>6</v>
      </c>
      <c r="E72" s="6">
        <f t="shared" si="6"/>
        <v>0.5</v>
      </c>
    </row>
    <row r="73" spans="2:5" ht="20.100000000000001" customHeight="1" thickBot="1" x14ac:dyDescent="0.25">
      <c r="B73" s="4" t="s">
        <v>46</v>
      </c>
      <c r="C73" s="5">
        <v>509</v>
      </c>
      <c r="D73" s="5">
        <v>488</v>
      </c>
      <c r="E73" s="6">
        <f t="shared" si="6"/>
        <v>-4.1257367387033402E-2</v>
      </c>
    </row>
    <row r="74" spans="2:5" ht="20.100000000000001" customHeight="1" thickBot="1" x14ac:dyDescent="0.25">
      <c r="B74" s="4" t="s">
        <v>47</v>
      </c>
      <c r="C74" s="5">
        <v>270</v>
      </c>
      <c r="D74" s="5">
        <v>176</v>
      </c>
      <c r="E74" s="6">
        <f t="shared" si="6"/>
        <v>-0.34814814814814815</v>
      </c>
    </row>
    <row r="75" spans="2:5" ht="20.100000000000001" customHeight="1" thickBot="1" x14ac:dyDescent="0.25">
      <c r="B75" s="4" t="s">
        <v>48</v>
      </c>
      <c r="C75" s="5">
        <v>57</v>
      </c>
      <c r="D75" s="5">
        <v>56</v>
      </c>
      <c r="E75" s="6">
        <f t="shared" si="6"/>
        <v>-1.7543859649122806E-2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122</v>
      </c>
      <c r="D90" s="5">
        <v>123</v>
      </c>
      <c r="E90" s="6">
        <f>IF(C90&gt;0,(D90-C90)/C90,"-")</f>
        <v>8.1967213114754103E-3</v>
      </c>
    </row>
    <row r="91" spans="2:5" ht="29.25" thickBot="1" x14ac:dyDescent="0.25">
      <c r="B91" s="4" t="s">
        <v>52</v>
      </c>
      <c r="C91" s="5">
        <v>85</v>
      </c>
      <c r="D91" s="5">
        <v>66</v>
      </c>
      <c r="E91" s="6">
        <f t="shared" ref="E91:E93" si="7">IF(C91&gt;0,(D91-C91)/C91,"-")</f>
        <v>-0.22352941176470589</v>
      </c>
    </row>
    <row r="92" spans="2:5" ht="29.25" customHeight="1" thickBot="1" x14ac:dyDescent="0.25">
      <c r="B92" s="4" t="s">
        <v>53</v>
      </c>
      <c r="C92" s="5">
        <v>50</v>
      </c>
      <c r="D92" s="5">
        <v>50</v>
      </c>
      <c r="E92" s="6">
        <f t="shared" si="7"/>
        <v>0</v>
      </c>
    </row>
    <row r="93" spans="2:5" ht="29.25" customHeight="1" thickBot="1" x14ac:dyDescent="0.25">
      <c r="B93" s="4" t="s">
        <v>54</v>
      </c>
      <c r="C93" s="6">
        <f>(C90+C91)/(C90+C91+C92)</f>
        <v>0.80544747081712065</v>
      </c>
      <c r="D93" s="6">
        <f>(D90+D91)/(D90+D91+D92)</f>
        <v>0.79079497907949792</v>
      </c>
      <c r="E93" s="6">
        <f t="shared" si="7"/>
        <v>-1.8191740949608896E-2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257</v>
      </c>
      <c r="D100" s="5">
        <v>239</v>
      </c>
      <c r="E100" s="6">
        <f>IF(C100&gt;0,(D100-C100)/C100,"-")</f>
        <v>-7.0038910505836577E-2</v>
      </c>
    </row>
    <row r="101" spans="2:5" ht="20.100000000000001" customHeight="1" thickBot="1" x14ac:dyDescent="0.25">
      <c r="B101" s="4" t="s">
        <v>41</v>
      </c>
      <c r="C101" s="5">
        <v>109</v>
      </c>
      <c r="D101" s="5">
        <v>111</v>
      </c>
      <c r="E101" s="6">
        <f t="shared" ref="E101:E105" si="8">IF(C101&gt;0,(D101-C101)/C101,"-")</f>
        <v>1.834862385321101E-2</v>
      </c>
    </row>
    <row r="102" spans="2:5" ht="20.100000000000001" customHeight="1" thickBot="1" x14ac:dyDescent="0.25">
      <c r="B102" s="4" t="s">
        <v>42</v>
      </c>
      <c r="C102" s="5">
        <v>98</v>
      </c>
      <c r="D102" s="5">
        <v>78</v>
      </c>
      <c r="E102" s="6">
        <f t="shared" si="8"/>
        <v>-0.20408163265306123</v>
      </c>
    </row>
    <row r="103" spans="2:5" ht="20.100000000000001" customHeight="1" thickBot="1" x14ac:dyDescent="0.25">
      <c r="B103" s="4" t="s">
        <v>98</v>
      </c>
      <c r="C103" s="6">
        <f>(C101+C102)/C100</f>
        <v>0.80544747081712065</v>
      </c>
      <c r="D103" s="6">
        <f>(D101+D102)/D100</f>
        <v>0.79079497907949792</v>
      </c>
      <c r="E103" s="6">
        <f t="shared" si="8"/>
        <v>-1.8191740949608896E-2</v>
      </c>
    </row>
    <row r="104" spans="2:5" ht="20.100000000000001" customHeight="1" thickBot="1" x14ac:dyDescent="0.25">
      <c r="B104" s="4" t="s">
        <v>39</v>
      </c>
      <c r="C104" s="6">
        <v>0.80740740740740746</v>
      </c>
      <c r="D104" s="6">
        <v>0.78169014084507038</v>
      </c>
      <c r="E104" s="6">
        <f t="shared" si="8"/>
        <v>-3.1851660421243176E-2</v>
      </c>
    </row>
    <row r="105" spans="2:5" ht="20.100000000000001" customHeight="1" thickBot="1" x14ac:dyDescent="0.25">
      <c r="B105" s="4" t="s">
        <v>40</v>
      </c>
      <c r="C105" s="6">
        <v>0.80327868852459017</v>
      </c>
      <c r="D105" s="6">
        <v>0.80412371134020622</v>
      </c>
      <c r="E105" s="6">
        <f t="shared" si="8"/>
        <v>1.0519671786240593E-3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286</v>
      </c>
      <c r="D112" s="5">
        <v>206</v>
      </c>
      <c r="E112" s="6">
        <f>IF(C112&gt;0,(D112-C112)/C112,"-")</f>
        <v>-0.27972027972027974</v>
      </c>
    </row>
    <row r="113" spans="2:14" ht="15" thickBot="1" x14ac:dyDescent="0.25">
      <c r="B113" s="4" t="s">
        <v>56</v>
      </c>
      <c r="C113" s="5">
        <v>213</v>
      </c>
      <c r="D113" s="5">
        <v>145</v>
      </c>
      <c r="E113" s="6">
        <f t="shared" ref="E113:E114" si="9">IF(C113&gt;0,(D113-C113)/C113,"-")</f>
        <v>-0.31924882629107981</v>
      </c>
    </row>
    <row r="114" spans="2:14" ht="15" thickBot="1" x14ac:dyDescent="0.25">
      <c r="B114" s="4" t="s">
        <v>57</v>
      </c>
      <c r="C114" s="5">
        <v>73</v>
      </c>
      <c r="D114" s="5">
        <v>61</v>
      </c>
      <c r="E114" s="6">
        <f t="shared" si="9"/>
        <v>-0.16438356164383561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3</v>
      </c>
      <c r="H128" s="10">
        <v>2</v>
      </c>
      <c r="I128" s="10">
        <v>1</v>
      </c>
      <c r="J128" s="10">
        <v>6</v>
      </c>
      <c r="K128" s="6">
        <f>IF(C128=0,"-",(G128-C128)/C128)</f>
        <v>2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</v>
      </c>
      <c r="H131" s="10">
        <v>0</v>
      </c>
      <c r="I131" s="10">
        <v>0</v>
      </c>
      <c r="J131" s="10">
        <v>1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6</v>
      </c>
      <c r="H133" s="10">
        <v>2</v>
      </c>
      <c r="I133" s="10">
        <v>1</v>
      </c>
      <c r="J133" s="10">
        <v>9</v>
      </c>
      <c r="K133" s="6">
        <f t="shared" si="11"/>
        <v>5</v>
      </c>
      <c r="L133" s="6" t="str">
        <f t="shared" si="10"/>
        <v>-</v>
      </c>
      <c r="M133" s="6" t="str">
        <f t="shared" si="10"/>
        <v>-</v>
      </c>
      <c r="N133" s="6">
        <f t="shared" si="10"/>
        <v>8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0.75</v>
      </c>
      <c r="H134" s="6">
        <f t="shared" si="12"/>
        <v>1</v>
      </c>
      <c r="I134" s="6">
        <f t="shared" si="12"/>
        <v>1</v>
      </c>
      <c r="J134" s="6">
        <f t="shared" si="12"/>
        <v>0.8571428571428571</v>
      </c>
      <c r="K134" s="6">
        <f>IF(OR(C134="-",G134="-"),"-",(G134-C134)/C134)</f>
        <v>-0.25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-0.1428571428571429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</v>
      </c>
      <c r="D143" s="10">
        <v>0</v>
      </c>
      <c r="E143" s="10">
        <v>0</v>
      </c>
      <c r="F143" s="10">
        <v>3</v>
      </c>
      <c r="G143" s="10">
        <v>5</v>
      </c>
      <c r="H143" s="10">
        <v>0</v>
      </c>
      <c r="I143" s="10">
        <v>1</v>
      </c>
      <c r="J143" s="10">
        <v>6</v>
      </c>
      <c r="K143" s="6">
        <f>IF(C143=0,"-",(G143-C143)/C143)</f>
        <v>0.66666666666666663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1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-1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19</v>
      </c>
      <c r="D145" s="10">
        <v>0</v>
      </c>
      <c r="E145" s="10">
        <v>1</v>
      </c>
      <c r="F145" s="10">
        <v>20</v>
      </c>
      <c r="G145" s="10">
        <v>9</v>
      </c>
      <c r="H145" s="10">
        <v>0</v>
      </c>
      <c r="I145" s="10">
        <v>1</v>
      </c>
      <c r="J145" s="10">
        <v>10</v>
      </c>
      <c r="K145" s="6">
        <f t="shared" si="16"/>
        <v>-0.52631578947368418</v>
      </c>
      <c r="L145" s="6" t="str">
        <f t="shared" si="15"/>
        <v>-</v>
      </c>
      <c r="M145" s="6">
        <f t="shared" si="15"/>
        <v>0</v>
      </c>
      <c r="N145" s="6">
        <f t="shared" si="15"/>
        <v>-0.5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7</v>
      </c>
      <c r="H146" s="10">
        <v>0</v>
      </c>
      <c r="I146" s="10">
        <v>2</v>
      </c>
      <c r="J146" s="10">
        <v>9</v>
      </c>
      <c r="K146" s="6">
        <f t="shared" si="16"/>
        <v>1.3333333333333333</v>
      </c>
      <c r="L146" s="6" t="str">
        <f t="shared" si="15"/>
        <v>-</v>
      </c>
      <c r="M146" s="6" t="str">
        <f t="shared" si="15"/>
        <v>-</v>
      </c>
      <c r="N146" s="6">
        <f t="shared" si="15"/>
        <v>2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26</v>
      </c>
      <c r="D148" s="10">
        <v>0</v>
      </c>
      <c r="E148" s="10">
        <v>2</v>
      </c>
      <c r="F148" s="10">
        <v>28</v>
      </c>
      <c r="G148" s="10">
        <v>21</v>
      </c>
      <c r="H148" s="10">
        <v>0</v>
      </c>
      <c r="I148" s="10">
        <v>4</v>
      </c>
      <c r="J148" s="10">
        <v>25</v>
      </c>
      <c r="K148" s="6">
        <f t="shared" ref="K148" si="17">IF(C148=0,"-",(G148-C148)/C148)</f>
        <v>-0.19230769230769232</v>
      </c>
      <c r="L148" s="6" t="str">
        <f t="shared" ref="L148" si="18">IF(D148=0,"-",(H148-D148)/D148)</f>
        <v>-</v>
      </c>
      <c r="M148" s="6">
        <f t="shared" ref="M148" si="19">IF(E148=0,"-",(I148-E148)/E148)</f>
        <v>1</v>
      </c>
      <c r="N148" s="6">
        <f t="shared" ref="N148" si="20">IF(F148=0,"-",(J148-F148)/F148)</f>
        <v>-0.10714285714285714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0.13636363636363635</v>
      </c>
      <c r="D149" s="6" t="str">
        <f t="shared" si="21"/>
        <v>-</v>
      </c>
      <c r="E149" s="6" t="str">
        <f t="shared" si="21"/>
        <v>-</v>
      </c>
      <c r="F149" s="6">
        <f t="shared" si="21"/>
        <v>0.13043478260869565</v>
      </c>
      <c r="G149" s="6">
        <f t="shared" si="21"/>
        <v>0.35714285714285715</v>
      </c>
      <c r="H149" s="6" t="str">
        <f t="shared" si="21"/>
        <v>-</v>
      </c>
      <c r="I149" s="6">
        <f t="shared" si="21"/>
        <v>0.5</v>
      </c>
      <c r="J149" s="6">
        <f t="shared" si="21"/>
        <v>0.375</v>
      </c>
      <c r="K149" s="6">
        <f>IF(OR(C149="-",G149="-"),"-",(G149-C149)/C149)</f>
        <v>1.6190476190476193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1.875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>
        <f t="shared" si="21"/>
        <v>1</v>
      </c>
      <c r="F150" s="6">
        <f t="shared" si="21"/>
        <v>0.25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22</v>
      </c>
      <c r="D157" s="19">
        <v>16</v>
      </c>
      <c r="E157" s="18">
        <f>IF(C157=0,"-",(D157-C157)/C157)</f>
        <v>-0.27272727272727271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5</v>
      </c>
      <c r="E158" s="18">
        <f t="shared" ref="E158:E159" si="23">IF(C158=0,"-",(D158-C158)/C158)</f>
        <v>0.66666666666666663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0.84615384615384615</v>
      </c>
      <c r="D160" s="18">
        <f>IF(D157=0,"-",D157/(D157+D158+D159))</f>
        <v>0.76190476190476186</v>
      </c>
      <c r="E160" s="18">
        <f>IF(OR(C160="-",D160="-"),"-",(D160-C160)/C160)</f>
        <v>-9.956709956709961E-2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7</v>
      </c>
      <c r="E166" s="6">
        <f t="shared" ref="E166:E168" si="24">IF(C166=0,"-",(D166-C166)/C166)</f>
        <v>6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4</v>
      </c>
      <c r="E167" s="6">
        <f t="shared" si="24"/>
        <v>3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2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0.8571428571428571</v>
      </c>
      <c r="E169" s="6">
        <f t="shared" ref="E169:E171" si="25">IF(OR(C169="-",D169="-"),"-",(D169-C169)/C169)</f>
        <v>-0.1428571428571429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0.8</v>
      </c>
      <c r="E170" s="6">
        <f t="shared" si="25"/>
        <v>-0.19999999999999996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5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3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21</v>
      </c>
      <c r="D182" s="5">
        <v>24</v>
      </c>
      <c r="E182" s="6">
        <f t="shared" si="26"/>
        <v>0.14285714285714285</v>
      </c>
      <c r="H182" s="13"/>
    </row>
    <row r="183" spans="2:8" ht="15" thickBot="1" x14ac:dyDescent="0.25">
      <c r="B183" s="4" t="s">
        <v>47</v>
      </c>
      <c r="C183" s="5">
        <v>19</v>
      </c>
      <c r="D183" s="5">
        <v>20</v>
      </c>
      <c r="E183" s="6">
        <f t="shared" si="26"/>
        <v>5.2631578947368418E-2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4</v>
      </c>
      <c r="E185" s="6">
        <f t="shared" si="26"/>
        <v>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2</v>
      </c>
      <c r="E197" s="6">
        <f t="shared" ref="E197:E200" si="27">IF(C197=0,"-",(D197-C197)/C197)</f>
        <v>-0.66666666666666663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6</v>
      </c>
      <c r="D199" s="5">
        <v>2</v>
      </c>
      <c r="E199" s="6">
        <f t="shared" si="27"/>
        <v>-0.66666666666666663</v>
      </c>
    </row>
    <row r="200" spans="2:5" ht="15" thickBot="1" x14ac:dyDescent="0.25">
      <c r="B200" s="4" t="s">
        <v>85</v>
      </c>
      <c r="C200" s="5">
        <v>4</v>
      </c>
      <c r="D200" s="5">
        <v>2</v>
      </c>
      <c r="E200" s="6">
        <f t="shared" si="27"/>
        <v>-0.5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2</v>
      </c>
      <c r="E208" s="6">
        <f t="shared" si="28"/>
        <v>-0.66666666666666663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2</v>
      </c>
      <c r="E209" s="6">
        <f t="shared" si="28"/>
        <v>-0.6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6</v>
      </c>
      <c r="E221" s="6">
        <f t="shared" ref="E221:E223" si="30">IF(C221=0,"-",(D221-C221)/C221)</f>
        <v>0.5</v>
      </c>
    </row>
    <row r="222" spans="2:5" ht="15" thickBot="1" x14ac:dyDescent="0.25">
      <c r="B222" s="16" t="s">
        <v>92</v>
      </c>
      <c r="C222" s="5">
        <v>7</v>
      </c>
      <c r="D222" s="5">
        <v>2</v>
      </c>
      <c r="E222" s="6">
        <f t="shared" si="30"/>
        <v>-0.7142857142857143</v>
      </c>
    </row>
    <row r="223" spans="2:5" ht="15" thickBot="1" x14ac:dyDescent="0.25">
      <c r="B223" s="16" t="s">
        <v>93</v>
      </c>
      <c r="C223" s="5">
        <v>4</v>
      </c>
      <c r="D223" s="5">
        <v>7</v>
      </c>
      <c r="E223" s="6">
        <f t="shared" si="30"/>
        <v>0.75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942</v>
      </c>
      <c r="D14" s="5">
        <v>885</v>
      </c>
      <c r="E14" s="6">
        <f>IF(C14&gt;0,(D14-C14)/C14)</f>
        <v>-6.0509554140127389E-2</v>
      </c>
    </row>
    <row r="15" spans="1:5" ht="20.100000000000001" customHeight="1" thickBot="1" x14ac:dyDescent="0.25">
      <c r="B15" s="4" t="s">
        <v>17</v>
      </c>
      <c r="C15" s="5">
        <v>841</v>
      </c>
      <c r="D15" s="5">
        <v>769</v>
      </c>
      <c r="E15" s="6">
        <f t="shared" ref="E15:E25" si="0">IF(C15&gt;0,(D15-C15)/C15)</f>
        <v>-8.5612366230677764E-2</v>
      </c>
    </row>
    <row r="16" spans="1:5" ht="20.100000000000001" customHeight="1" thickBot="1" x14ac:dyDescent="0.25">
      <c r="B16" s="4" t="s">
        <v>18</v>
      </c>
      <c r="C16" s="5">
        <v>571</v>
      </c>
      <c r="D16" s="5">
        <v>525</v>
      </c>
      <c r="E16" s="6">
        <f t="shared" si="0"/>
        <v>-8.0560420315236428E-2</v>
      </c>
    </row>
    <row r="17" spans="2:5" ht="20.100000000000001" customHeight="1" thickBot="1" x14ac:dyDescent="0.25">
      <c r="B17" s="4" t="s">
        <v>19</v>
      </c>
      <c r="C17" s="5">
        <v>270</v>
      </c>
      <c r="D17" s="5">
        <v>244</v>
      </c>
      <c r="E17" s="6">
        <f t="shared" si="0"/>
        <v>-9.6296296296296297E-2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14</v>
      </c>
      <c r="E18" s="6">
        <f>IF(C18=0,"-",(D18-C18)/C18)</f>
        <v>6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0.3210463733650416</v>
      </c>
      <c r="D20" s="6">
        <f>D17/D15</f>
        <v>0.31729518855656696</v>
      </c>
      <c r="E20" s="6">
        <f t="shared" si="0"/>
        <v>-1.1684246014545079E-2</v>
      </c>
    </row>
    <row r="21" spans="2:5" ht="30" customHeight="1" thickBot="1" x14ac:dyDescent="0.25">
      <c r="B21" s="4" t="s">
        <v>23</v>
      </c>
      <c r="C21" s="5">
        <v>164</v>
      </c>
      <c r="D21" s="5">
        <v>112</v>
      </c>
      <c r="E21" s="6">
        <f t="shared" si="0"/>
        <v>-0.31707317073170732</v>
      </c>
    </row>
    <row r="22" spans="2:5" ht="20.100000000000001" customHeight="1" thickBot="1" x14ac:dyDescent="0.25">
      <c r="B22" s="4" t="s">
        <v>24</v>
      </c>
      <c r="C22" s="5">
        <v>77</v>
      </c>
      <c r="D22" s="5">
        <v>76</v>
      </c>
      <c r="E22" s="6">
        <f t="shared" si="0"/>
        <v>-1.2987012987012988E-2</v>
      </c>
    </row>
    <row r="23" spans="2:5" ht="20.100000000000001" customHeight="1" thickBot="1" x14ac:dyDescent="0.25">
      <c r="B23" s="4" t="s">
        <v>25</v>
      </c>
      <c r="C23" s="5">
        <v>87</v>
      </c>
      <c r="D23" s="5">
        <v>36</v>
      </c>
      <c r="E23" s="6">
        <f t="shared" si="0"/>
        <v>-0.58620689655172409</v>
      </c>
    </row>
    <row r="24" spans="2:5" ht="20.100000000000001" customHeight="1" thickBot="1" x14ac:dyDescent="0.25">
      <c r="B24" s="4" t="s">
        <v>21</v>
      </c>
      <c r="C24" s="6">
        <f>C23/C21</f>
        <v>0.53048780487804881</v>
      </c>
      <c r="D24" s="6">
        <f t="shared" ref="D24" si="1">D23/D21</f>
        <v>0.32142857142857145</v>
      </c>
      <c r="E24" s="6">
        <f t="shared" si="0"/>
        <v>-0.39408866995073888</v>
      </c>
    </row>
    <row r="25" spans="2:5" ht="20.100000000000001" customHeight="1" thickBot="1" x14ac:dyDescent="0.25">
      <c r="B25" s="7" t="s">
        <v>26</v>
      </c>
      <c r="C25" s="6">
        <v>0.15924380965725657</v>
      </c>
      <c r="D25" s="6">
        <v>0.14561057030491117</v>
      </c>
      <c r="E25" s="6">
        <f t="shared" si="0"/>
        <v>-8.5612366230677792E-2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229</v>
      </c>
      <c r="D34" s="5">
        <v>214</v>
      </c>
      <c r="E34" s="6">
        <f>IF(C34&gt;0,(D34-C34)/C34,"-")</f>
        <v>-6.5502183406113537E-2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156</v>
      </c>
      <c r="D36" s="5">
        <v>179</v>
      </c>
      <c r="E36" s="6">
        <f t="shared" si="2"/>
        <v>0.14743589743589744</v>
      </c>
    </row>
    <row r="37" spans="2:5" ht="20.100000000000001" customHeight="1" thickBot="1" x14ac:dyDescent="0.25">
      <c r="B37" s="4" t="s">
        <v>30</v>
      </c>
      <c r="C37" s="5">
        <v>73</v>
      </c>
      <c r="D37" s="5">
        <v>35</v>
      </c>
      <c r="E37" s="6">
        <f t="shared" si="2"/>
        <v>-0.52054794520547942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196</v>
      </c>
      <c r="D44" s="5">
        <v>143</v>
      </c>
      <c r="E44" s="6">
        <f>IF(C44&gt;0,(D44-C44)/C44,"-")</f>
        <v>-0.27040816326530615</v>
      </c>
    </row>
    <row r="45" spans="2:5" ht="20.100000000000001" customHeight="1" thickBot="1" x14ac:dyDescent="0.25">
      <c r="B45" s="4" t="s">
        <v>34</v>
      </c>
      <c r="C45" s="5">
        <v>7</v>
      </c>
      <c r="D45" s="5">
        <v>3</v>
      </c>
      <c r="E45" s="6">
        <f t="shared" ref="E45:E51" si="3">IF(C45&gt;0,(D45-C45)/C45,"-")</f>
        <v>-0.5714285714285714</v>
      </c>
    </row>
    <row r="46" spans="2:5" ht="20.100000000000001" customHeight="1" thickBot="1" x14ac:dyDescent="0.25">
      <c r="B46" s="4" t="s">
        <v>31</v>
      </c>
      <c r="C46" s="5">
        <v>6</v>
      </c>
      <c r="D46" s="5">
        <v>6</v>
      </c>
      <c r="E46" s="6">
        <f t="shared" si="3"/>
        <v>0</v>
      </c>
    </row>
    <row r="47" spans="2:5" ht="20.100000000000001" customHeight="1" thickBot="1" x14ac:dyDescent="0.25">
      <c r="B47" s="4" t="s">
        <v>32</v>
      </c>
      <c r="C47" s="5">
        <v>281</v>
      </c>
      <c r="D47" s="5">
        <v>254</v>
      </c>
      <c r="E47" s="6">
        <f t="shared" si="3"/>
        <v>-9.6085409252669035E-2</v>
      </c>
    </row>
    <row r="48" spans="2:5" ht="20.100000000000001" customHeight="1" thickBot="1" x14ac:dyDescent="0.25">
      <c r="B48" s="4" t="s">
        <v>35</v>
      </c>
      <c r="C48" s="5">
        <v>194</v>
      </c>
      <c r="D48" s="5">
        <v>262</v>
      </c>
      <c r="E48" s="6">
        <f t="shared" si="3"/>
        <v>0.35051546391752575</v>
      </c>
    </row>
    <row r="49" spans="2:5" ht="20.100000000000001" customHeight="1" thickBot="1" x14ac:dyDescent="0.25">
      <c r="B49" s="4" t="s">
        <v>67</v>
      </c>
      <c r="C49" s="5">
        <v>100</v>
      </c>
      <c r="D49" s="5">
        <v>170</v>
      </c>
      <c r="E49" s="6">
        <f t="shared" si="3"/>
        <v>0.7</v>
      </c>
    </row>
    <row r="50" spans="2:5" ht="20.100000000000001" customHeight="1" collapsed="1" thickBot="1" x14ac:dyDescent="0.25">
      <c r="B50" s="4" t="s">
        <v>36</v>
      </c>
      <c r="C50" s="6">
        <f>C44/(C44+C45)</f>
        <v>0.96551724137931039</v>
      </c>
      <c r="D50" s="6">
        <f>D44/(D44+D45)</f>
        <v>0.97945205479452058</v>
      </c>
      <c r="E50" s="6">
        <f t="shared" si="3"/>
        <v>1.4432485322896267E-2</v>
      </c>
    </row>
    <row r="51" spans="2:5" ht="20.100000000000001" customHeight="1" thickBot="1" x14ac:dyDescent="0.25">
      <c r="B51" s="4" t="s">
        <v>37</v>
      </c>
      <c r="C51" s="6">
        <f>C47/(C46+C47)</f>
        <v>0.97909407665505221</v>
      </c>
      <c r="D51" s="6">
        <f t="shared" ref="D51" si="4">D47/(D46+D47)</f>
        <v>0.97692307692307689</v>
      </c>
      <c r="E51" s="6">
        <f t="shared" si="3"/>
        <v>-2.2173555981384947E-3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205</v>
      </c>
      <c r="D58" s="5">
        <v>146</v>
      </c>
      <c r="E58" s="6">
        <f>IF(C58&gt;0,(D58-C58)/C58,"-")</f>
        <v>-0.28780487804878047</v>
      </c>
    </row>
    <row r="59" spans="2:5" ht="20.100000000000001" customHeight="1" thickBot="1" x14ac:dyDescent="0.25">
      <c r="B59" s="4" t="s">
        <v>41</v>
      </c>
      <c r="C59" s="5">
        <v>148</v>
      </c>
      <c r="D59" s="5">
        <v>104</v>
      </c>
      <c r="E59" s="6">
        <f t="shared" ref="E59:E63" si="5">IF(C59&gt;0,(D59-C59)/C59,"-")</f>
        <v>-0.29729729729729731</v>
      </c>
    </row>
    <row r="60" spans="2:5" ht="20.100000000000001" customHeight="1" thickBot="1" x14ac:dyDescent="0.25">
      <c r="B60" s="4" t="s">
        <v>42</v>
      </c>
      <c r="C60" s="5">
        <v>49</v>
      </c>
      <c r="D60" s="5">
        <v>39</v>
      </c>
      <c r="E60" s="6">
        <f t="shared" si="5"/>
        <v>-0.20408163265306123</v>
      </c>
    </row>
    <row r="61" spans="2:5" ht="20.100000000000001" customHeight="1" collapsed="1" thickBot="1" x14ac:dyDescent="0.25">
      <c r="B61" s="4" t="s">
        <v>98</v>
      </c>
      <c r="C61" s="6">
        <f>(C59+C60)/C58</f>
        <v>0.96097560975609753</v>
      </c>
      <c r="D61" s="6">
        <f>(D59+D60)/D58</f>
        <v>0.97945205479452058</v>
      </c>
      <c r="E61" s="6">
        <f t="shared" si="5"/>
        <v>1.9226757527293022E-2</v>
      </c>
    </row>
    <row r="62" spans="2:5" ht="20.100000000000001" customHeight="1" thickBot="1" x14ac:dyDescent="0.25">
      <c r="B62" s="4" t="s">
        <v>39</v>
      </c>
      <c r="C62" s="6">
        <v>0.95483870967741935</v>
      </c>
      <c r="D62" s="6">
        <v>0.9719626168224299</v>
      </c>
      <c r="E62" s="6">
        <f t="shared" si="5"/>
        <v>1.793382167213943E-2</v>
      </c>
    </row>
    <row r="63" spans="2:5" ht="20.100000000000001" customHeight="1" thickBot="1" x14ac:dyDescent="0.25">
      <c r="B63" s="4" t="s">
        <v>40</v>
      </c>
      <c r="C63" s="6">
        <v>0.98</v>
      </c>
      <c r="D63" s="6">
        <v>1</v>
      </c>
      <c r="E63" s="6">
        <f t="shared" si="5"/>
        <v>2.0408163265306142E-2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1130</v>
      </c>
      <c r="D70" s="5">
        <v>1088</v>
      </c>
      <c r="E70" s="6">
        <f>IF(C70&gt;0,(D70-C70)/C70,"-")</f>
        <v>-3.7168141592920353E-2</v>
      </c>
    </row>
    <row r="71" spans="2:5" ht="20.100000000000001" customHeight="1" thickBot="1" x14ac:dyDescent="0.25">
      <c r="B71" s="4" t="s">
        <v>45</v>
      </c>
      <c r="C71" s="5">
        <v>376</v>
      </c>
      <c r="D71" s="5">
        <v>336</v>
      </c>
      <c r="E71" s="6">
        <f t="shared" ref="E71:E77" si="6">IF(C71&gt;0,(D71-C71)/C71,"-")</f>
        <v>-0.10638297872340426</v>
      </c>
    </row>
    <row r="72" spans="2:5" ht="20.100000000000001" customHeight="1" thickBot="1" x14ac:dyDescent="0.25">
      <c r="B72" s="4" t="s">
        <v>43</v>
      </c>
      <c r="C72" s="5">
        <v>2</v>
      </c>
      <c r="D72" s="5">
        <v>5</v>
      </c>
      <c r="E72" s="6">
        <f t="shared" si="6"/>
        <v>1.5</v>
      </c>
    </row>
    <row r="73" spans="2:5" ht="20.100000000000001" customHeight="1" thickBot="1" x14ac:dyDescent="0.25">
      <c r="B73" s="4" t="s">
        <v>46</v>
      </c>
      <c r="C73" s="5">
        <v>497</v>
      </c>
      <c r="D73" s="5">
        <v>497</v>
      </c>
      <c r="E73" s="6">
        <f t="shared" si="6"/>
        <v>0</v>
      </c>
    </row>
    <row r="74" spans="2:5" ht="20.100000000000001" customHeight="1" thickBot="1" x14ac:dyDescent="0.25">
      <c r="B74" s="4" t="s">
        <v>47</v>
      </c>
      <c r="C74" s="5">
        <v>224</v>
      </c>
      <c r="D74" s="5">
        <v>231</v>
      </c>
      <c r="E74" s="6">
        <f t="shared" si="6"/>
        <v>3.125E-2</v>
      </c>
    </row>
    <row r="75" spans="2:5" ht="20.100000000000001" customHeight="1" thickBot="1" x14ac:dyDescent="0.25">
      <c r="B75" s="4" t="s">
        <v>48</v>
      </c>
      <c r="C75" s="5">
        <v>31</v>
      </c>
      <c r="D75" s="5">
        <v>19</v>
      </c>
      <c r="E75" s="6">
        <f t="shared" si="6"/>
        <v>-0.38709677419354838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121</v>
      </c>
      <c r="D90" s="5">
        <v>89</v>
      </c>
      <c r="E90" s="6">
        <f>IF(C90&gt;0,(D90-C90)/C90,"-")</f>
        <v>-0.26446280991735538</v>
      </c>
    </row>
    <row r="91" spans="2:5" ht="29.25" thickBot="1" x14ac:dyDescent="0.25">
      <c r="B91" s="4" t="s">
        <v>52</v>
      </c>
      <c r="C91" s="5">
        <v>71</v>
      </c>
      <c r="D91" s="5">
        <v>58</v>
      </c>
      <c r="E91" s="6">
        <f t="shared" ref="E91:E93" si="7">IF(C91&gt;0,(D91-C91)/C91,"-")</f>
        <v>-0.18309859154929578</v>
      </c>
    </row>
    <row r="92" spans="2:5" ht="29.25" customHeight="1" thickBot="1" x14ac:dyDescent="0.25">
      <c r="B92" s="4" t="s">
        <v>53</v>
      </c>
      <c r="C92" s="5">
        <v>47</v>
      </c>
      <c r="D92" s="5">
        <v>48</v>
      </c>
      <c r="E92" s="6">
        <f t="shared" si="7"/>
        <v>2.1276595744680851E-2</v>
      </c>
    </row>
    <row r="93" spans="2:5" ht="29.25" customHeight="1" thickBot="1" x14ac:dyDescent="0.25">
      <c r="B93" s="4" t="s">
        <v>54</v>
      </c>
      <c r="C93" s="6">
        <f>(C90+C91)/(C90+C91+C92)</f>
        <v>0.80334728033472802</v>
      </c>
      <c r="D93" s="6">
        <f>(D90+D91)/(D90+D91+D92)</f>
        <v>0.75384615384615383</v>
      </c>
      <c r="E93" s="6">
        <f t="shared" si="7"/>
        <v>-6.1618589743589747E-2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239</v>
      </c>
      <c r="D100" s="5">
        <v>196</v>
      </c>
      <c r="E100" s="6">
        <f>IF(C100&gt;0,(D100-C100)/C100,"-")</f>
        <v>-0.1799163179916318</v>
      </c>
    </row>
    <row r="101" spans="2:5" ht="20.100000000000001" customHeight="1" thickBot="1" x14ac:dyDescent="0.25">
      <c r="B101" s="4" t="s">
        <v>41</v>
      </c>
      <c r="C101" s="5">
        <v>151</v>
      </c>
      <c r="D101" s="5">
        <v>126</v>
      </c>
      <c r="E101" s="6">
        <f t="shared" ref="E101:E105" si="8">IF(C101&gt;0,(D101-C101)/C101,"-")</f>
        <v>-0.16556291390728478</v>
      </c>
    </row>
    <row r="102" spans="2:5" ht="20.100000000000001" customHeight="1" thickBot="1" x14ac:dyDescent="0.25">
      <c r="B102" s="4" t="s">
        <v>42</v>
      </c>
      <c r="C102" s="5">
        <v>41</v>
      </c>
      <c r="D102" s="5">
        <v>21</v>
      </c>
      <c r="E102" s="6">
        <f t="shared" si="8"/>
        <v>-0.48780487804878048</v>
      </c>
    </row>
    <row r="103" spans="2:5" ht="20.100000000000001" customHeight="1" thickBot="1" x14ac:dyDescent="0.25">
      <c r="B103" s="4" t="s">
        <v>98</v>
      </c>
      <c r="C103" s="6">
        <f>(C101+C102)/C100</f>
        <v>0.80334728033472802</v>
      </c>
      <c r="D103" s="6">
        <f>(D101+D102)/D100</f>
        <v>0.75</v>
      </c>
      <c r="E103" s="6">
        <f t="shared" si="8"/>
        <v>-6.6406249999999986E-2</v>
      </c>
    </row>
    <row r="104" spans="2:5" ht="20.100000000000001" customHeight="1" thickBot="1" x14ac:dyDescent="0.25">
      <c r="B104" s="4" t="s">
        <v>39</v>
      </c>
      <c r="C104" s="6">
        <v>0.81182795698924726</v>
      </c>
      <c r="D104" s="6">
        <v>0.76829268292682928</v>
      </c>
      <c r="E104" s="6">
        <f t="shared" si="8"/>
        <v>-5.3626231626554589E-2</v>
      </c>
    </row>
    <row r="105" spans="2:5" ht="20.100000000000001" customHeight="1" thickBot="1" x14ac:dyDescent="0.25">
      <c r="B105" s="4" t="s">
        <v>40</v>
      </c>
      <c r="C105" s="6">
        <v>0.77358490566037741</v>
      </c>
      <c r="D105" s="6">
        <v>0.65625</v>
      </c>
      <c r="E105" s="6">
        <f t="shared" si="8"/>
        <v>-0.15167682926829273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330</v>
      </c>
      <c r="D112" s="5">
        <v>257</v>
      </c>
      <c r="E112" s="6">
        <f>IF(C112&gt;0,(D112-C112)/C112,"-")</f>
        <v>-0.22121212121212122</v>
      </c>
    </row>
    <row r="113" spans="2:14" ht="15" thickBot="1" x14ac:dyDescent="0.25">
      <c r="B113" s="4" t="s">
        <v>56</v>
      </c>
      <c r="C113" s="5">
        <v>165</v>
      </c>
      <c r="D113" s="5">
        <v>158</v>
      </c>
      <c r="E113" s="6">
        <f t="shared" ref="E113:E114" si="9">IF(C113&gt;0,(D113-C113)/C113,"-")</f>
        <v>-4.2424242424242427E-2</v>
      </c>
    </row>
    <row r="114" spans="2:14" ht="15" thickBot="1" x14ac:dyDescent="0.25">
      <c r="B114" s="4" t="s">
        <v>57</v>
      </c>
      <c r="C114" s="5">
        <v>165</v>
      </c>
      <c r="D114" s="5">
        <v>99</v>
      </c>
      <c r="E114" s="6">
        <f t="shared" si="9"/>
        <v>-0.4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3</v>
      </c>
      <c r="E128" s="10">
        <v>2</v>
      </c>
      <c r="F128" s="10">
        <v>9</v>
      </c>
      <c r="G128" s="10">
        <v>2</v>
      </c>
      <c r="H128" s="10">
        <v>1</v>
      </c>
      <c r="I128" s="10">
        <v>0</v>
      </c>
      <c r="J128" s="10">
        <v>3</v>
      </c>
      <c r="K128" s="6">
        <f>IF(C128=0,"-",(G128-C128)/C128)</f>
        <v>-0.5</v>
      </c>
      <c r="L128" s="6">
        <f t="shared" ref="L128:N133" si="10">IF(D128=0,"-",(H128-D128)/D128)</f>
        <v>-0.66666666666666663</v>
      </c>
      <c r="M128" s="6">
        <f t="shared" si="10"/>
        <v>-1</v>
      </c>
      <c r="N128" s="6">
        <f t="shared" si="10"/>
        <v>-0.66666666666666663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3</v>
      </c>
      <c r="E133" s="10">
        <v>2</v>
      </c>
      <c r="F133" s="10">
        <v>9</v>
      </c>
      <c r="G133" s="10">
        <v>3</v>
      </c>
      <c r="H133" s="10">
        <v>1</v>
      </c>
      <c r="I133" s="10">
        <v>0</v>
      </c>
      <c r="J133" s="10">
        <v>4</v>
      </c>
      <c r="K133" s="6">
        <f t="shared" si="11"/>
        <v>-0.25</v>
      </c>
      <c r="L133" s="6">
        <f t="shared" si="10"/>
        <v>-0.66666666666666663</v>
      </c>
      <c r="M133" s="6">
        <f t="shared" si="10"/>
        <v>-1</v>
      </c>
      <c r="N133" s="6">
        <f t="shared" si="10"/>
        <v>-0.55555555555555558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0.66666666666666663</v>
      </c>
      <c r="H134" s="6">
        <f t="shared" si="12"/>
        <v>1</v>
      </c>
      <c r="I134" s="6" t="str">
        <f t="shared" si="12"/>
        <v>-</v>
      </c>
      <c r="J134" s="6">
        <f t="shared" si="12"/>
        <v>0.75</v>
      </c>
      <c r="K134" s="6">
        <f>IF(OR(C134="-",G134="-"),"-",(G134-C134)/C134)</f>
        <v>-0.33333333333333337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-0.25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</v>
      </c>
      <c r="D143" s="10">
        <v>0</v>
      </c>
      <c r="E143" s="10">
        <v>0</v>
      </c>
      <c r="F143" s="10">
        <v>4</v>
      </c>
      <c r="G143" s="10">
        <v>6</v>
      </c>
      <c r="H143" s="10">
        <v>0</v>
      </c>
      <c r="I143" s="10">
        <v>4</v>
      </c>
      <c r="J143" s="10">
        <v>10</v>
      </c>
      <c r="K143" s="6">
        <f>IF(C143=0,"-",(G143-C143)/C143)</f>
        <v>0.5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1.5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1</v>
      </c>
      <c r="F144" s="10">
        <v>3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>
        <f t="shared" si="15"/>
        <v>-1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34</v>
      </c>
      <c r="D145" s="10">
        <v>0</v>
      </c>
      <c r="E145" s="10">
        <v>3</v>
      </c>
      <c r="F145" s="10">
        <v>37</v>
      </c>
      <c r="G145" s="10">
        <v>25</v>
      </c>
      <c r="H145" s="10">
        <v>0</v>
      </c>
      <c r="I145" s="10">
        <v>5</v>
      </c>
      <c r="J145" s="10">
        <v>30</v>
      </c>
      <c r="K145" s="6">
        <f t="shared" si="16"/>
        <v>-0.26470588235294118</v>
      </c>
      <c r="L145" s="6" t="str">
        <f t="shared" si="15"/>
        <v>-</v>
      </c>
      <c r="M145" s="6">
        <f t="shared" si="15"/>
        <v>0.66666666666666663</v>
      </c>
      <c r="N145" s="6">
        <f t="shared" si="15"/>
        <v>-0.1891891891891892</v>
      </c>
    </row>
    <row r="146" spans="2:14" ht="15" thickBot="1" x14ac:dyDescent="0.25">
      <c r="B146" s="4" t="s">
        <v>74</v>
      </c>
      <c r="C146" s="10">
        <v>6</v>
      </c>
      <c r="D146" s="10">
        <v>0</v>
      </c>
      <c r="E146" s="10">
        <v>1</v>
      </c>
      <c r="F146" s="10">
        <v>7</v>
      </c>
      <c r="G146" s="10">
        <v>3</v>
      </c>
      <c r="H146" s="10">
        <v>0</v>
      </c>
      <c r="I146" s="10">
        <v>2</v>
      </c>
      <c r="J146" s="10">
        <v>5</v>
      </c>
      <c r="K146" s="6">
        <f t="shared" si="16"/>
        <v>-0.5</v>
      </c>
      <c r="L146" s="6" t="str">
        <f t="shared" si="15"/>
        <v>-</v>
      </c>
      <c r="M146" s="6">
        <f t="shared" si="15"/>
        <v>1</v>
      </c>
      <c r="N146" s="6">
        <f t="shared" si="15"/>
        <v>-0.2857142857142857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1</v>
      </c>
      <c r="H147" s="10">
        <v>0</v>
      </c>
      <c r="I147" s="10">
        <v>0</v>
      </c>
      <c r="J147" s="10">
        <v>1</v>
      </c>
      <c r="K147" s="6">
        <f t="shared" si="16"/>
        <v>0</v>
      </c>
      <c r="L147" s="6" t="str">
        <f t="shared" si="15"/>
        <v>-</v>
      </c>
      <c r="M147" s="6" t="str">
        <f t="shared" si="15"/>
        <v>-</v>
      </c>
      <c r="N147" s="6">
        <f t="shared" si="15"/>
        <v>0</v>
      </c>
    </row>
    <row r="148" spans="2:14" ht="15" thickBot="1" x14ac:dyDescent="0.25">
      <c r="B148" s="7" t="s">
        <v>68</v>
      </c>
      <c r="C148" s="10">
        <v>47</v>
      </c>
      <c r="D148" s="10">
        <v>0</v>
      </c>
      <c r="E148" s="10">
        <v>5</v>
      </c>
      <c r="F148" s="10">
        <v>52</v>
      </c>
      <c r="G148" s="10">
        <v>35</v>
      </c>
      <c r="H148" s="10">
        <v>0</v>
      </c>
      <c r="I148" s="10">
        <v>11</v>
      </c>
      <c r="J148" s="10">
        <v>46</v>
      </c>
      <c r="K148" s="6">
        <f t="shared" ref="K148" si="17">IF(C148=0,"-",(G148-C148)/C148)</f>
        <v>-0.25531914893617019</v>
      </c>
      <c r="L148" s="6" t="str">
        <f t="shared" ref="L148" si="18">IF(D148=0,"-",(H148-D148)/D148)</f>
        <v>-</v>
      </c>
      <c r="M148" s="6">
        <f t="shared" ref="M148" si="19">IF(E148=0,"-",(I148-E148)/E148)</f>
        <v>1.2</v>
      </c>
      <c r="N148" s="6">
        <f t="shared" ref="N148" si="20">IF(F148=0,"-",(J148-F148)/F148)</f>
        <v>-0.11538461538461539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0.10526315789473684</v>
      </c>
      <c r="D149" s="6" t="str">
        <f t="shared" si="21"/>
        <v>-</v>
      </c>
      <c r="E149" s="6" t="str">
        <f t="shared" si="21"/>
        <v>-</v>
      </c>
      <c r="F149" s="6">
        <f t="shared" si="21"/>
        <v>9.7560975609756101E-2</v>
      </c>
      <c r="G149" s="6">
        <f t="shared" si="21"/>
        <v>0.19354838709677419</v>
      </c>
      <c r="H149" s="6" t="str">
        <f t="shared" si="21"/>
        <v>-</v>
      </c>
      <c r="I149" s="6">
        <f t="shared" si="21"/>
        <v>0.44444444444444442</v>
      </c>
      <c r="J149" s="6">
        <f t="shared" si="21"/>
        <v>0.25</v>
      </c>
      <c r="K149" s="6">
        <f>IF(OR(C149="-",G149="-"),"-",(G149-C149)/C149)</f>
        <v>0.83870967741935487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1.5625</v>
      </c>
    </row>
    <row r="150" spans="2:14" ht="29.25" thickBot="1" x14ac:dyDescent="0.25">
      <c r="B150" s="7" t="s">
        <v>77</v>
      </c>
      <c r="C150" s="6">
        <f t="shared" si="21"/>
        <v>0.25</v>
      </c>
      <c r="D150" s="6" t="str">
        <f t="shared" si="21"/>
        <v>-</v>
      </c>
      <c r="E150" s="6">
        <f t="shared" si="21"/>
        <v>0.5</v>
      </c>
      <c r="F150" s="6">
        <f t="shared" si="21"/>
        <v>0.3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40</v>
      </c>
      <c r="D157" s="19">
        <v>27</v>
      </c>
      <c r="E157" s="18">
        <f>IF(C157=0,"-",(D157-C157)/C157)</f>
        <v>-0.32500000000000001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7</v>
      </c>
      <c r="E158" s="18">
        <f t="shared" ref="E158:E159" si="23">IF(C158=0,"-",(D158-C158)/C158)</f>
        <v>1.3333333333333333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1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0.90909090909090906</v>
      </c>
      <c r="D160" s="18">
        <f>IF(D157=0,"-",D157/(D157+D158+D159))</f>
        <v>0.77142857142857146</v>
      </c>
      <c r="E160" s="18">
        <f>IF(OR(C160="-",D160="-"),"-",(D160-C160)/C160)</f>
        <v>-0.15142857142857136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9</v>
      </c>
      <c r="D166" s="5">
        <v>4</v>
      </c>
      <c r="E166" s="6">
        <f t="shared" ref="E166:E168" si="24">IF(C166=0,"-",(D166-C166)/C166)</f>
        <v>-0.55555555555555558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2</v>
      </c>
      <c r="E167" s="6">
        <f t="shared" si="24"/>
        <v>-0.66666666666666663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1</v>
      </c>
      <c r="E168" s="6">
        <f t="shared" si="24"/>
        <v>-0.66666666666666663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0.75</v>
      </c>
      <c r="E169" s="6">
        <f t="shared" ref="E169:E171" si="25">IF(OR(C169="-",D169="-"),"-",(D169-C169)/C169)</f>
        <v>-0.25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0.66666666666666663</v>
      </c>
      <c r="E170" s="6">
        <f t="shared" si="25"/>
        <v>-0.33333333333333337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10" ht="15" thickBot="1" x14ac:dyDescent="0.25">
      <c r="B178" s="15" t="s">
        <v>81</v>
      </c>
      <c r="C178" s="5">
        <v>8</v>
      </c>
      <c r="D178" s="5">
        <v>11</v>
      </c>
      <c r="E178" s="6">
        <f>IF(C178=0,"-",(D178-C178)/C178)</f>
        <v>0.375</v>
      </c>
      <c r="H178" s="13"/>
    </row>
    <row r="179" spans="2:10" ht="15" thickBot="1" x14ac:dyDescent="0.25">
      <c r="B179" s="4" t="s">
        <v>43</v>
      </c>
      <c r="C179" s="5">
        <v>3</v>
      </c>
      <c r="D179" s="5">
        <v>8</v>
      </c>
      <c r="E179" s="6">
        <f t="shared" ref="E179:E185" si="26">IF(C179=0,"-",(D179-C179)/C179)</f>
        <v>1.6666666666666667</v>
      </c>
      <c r="H179" s="13"/>
    </row>
    <row r="180" spans="2:10" ht="15" thickBot="1" x14ac:dyDescent="0.25">
      <c r="B180" s="4" t="s">
        <v>47</v>
      </c>
      <c r="C180" s="5">
        <v>3</v>
      </c>
      <c r="D180" s="5">
        <v>3</v>
      </c>
      <c r="E180" s="6">
        <f t="shared" si="26"/>
        <v>0</v>
      </c>
      <c r="H180" s="13"/>
    </row>
    <row r="181" spans="2:10" ht="15" thickBot="1" x14ac:dyDescent="0.25">
      <c r="B181" s="4" t="s">
        <v>78</v>
      </c>
      <c r="C181" s="5">
        <v>2</v>
      </c>
      <c r="D181" s="5">
        <v>0</v>
      </c>
      <c r="E181" s="6">
        <f t="shared" si="26"/>
        <v>-1</v>
      </c>
      <c r="H181" s="13"/>
    </row>
    <row r="182" spans="2:10" ht="15" thickBot="1" x14ac:dyDescent="0.25">
      <c r="B182" s="15" t="s">
        <v>79</v>
      </c>
      <c r="C182" s="5">
        <v>50</v>
      </c>
      <c r="D182" s="5">
        <v>44</v>
      </c>
      <c r="E182" s="6">
        <f t="shared" si="26"/>
        <v>-0.12</v>
      </c>
      <c r="H182" s="13"/>
    </row>
    <row r="183" spans="2:10" ht="15" thickBot="1" x14ac:dyDescent="0.25">
      <c r="B183" s="4" t="s">
        <v>47</v>
      </c>
      <c r="C183" s="5">
        <v>42</v>
      </c>
      <c r="D183" s="5">
        <v>32</v>
      </c>
      <c r="E183" s="6">
        <f t="shared" si="26"/>
        <v>-0.23809523809523808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8</v>
      </c>
      <c r="D185" s="5">
        <v>12</v>
      </c>
      <c r="E185" s="6">
        <f t="shared" si="26"/>
        <v>0.5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0</v>
      </c>
      <c r="D222" s="5">
        <v>0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3</v>
      </c>
      <c r="D223" s="5">
        <v>8</v>
      </c>
      <c r="E223" s="6">
        <f t="shared" si="30"/>
        <v>1.6666666666666667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1886</v>
      </c>
      <c r="D14" s="5">
        <v>1878</v>
      </c>
      <c r="E14" s="6">
        <f>IF(C14&gt;0,(D14-C14)/C14)</f>
        <v>-4.2417815482502655E-3</v>
      </c>
    </row>
    <row r="15" spans="1:5" ht="20.100000000000001" customHeight="1" thickBot="1" x14ac:dyDescent="0.25">
      <c r="B15" s="4" t="s">
        <v>17</v>
      </c>
      <c r="C15" s="5">
        <v>1767</v>
      </c>
      <c r="D15" s="5">
        <v>1707</v>
      </c>
      <c r="E15" s="6">
        <f t="shared" ref="E15:E25" si="0">IF(C15&gt;0,(D15-C15)/C15)</f>
        <v>-3.3955857385398983E-2</v>
      </c>
    </row>
    <row r="16" spans="1:5" ht="20.100000000000001" customHeight="1" thickBot="1" x14ac:dyDescent="0.25">
      <c r="B16" s="4" t="s">
        <v>18</v>
      </c>
      <c r="C16" s="5">
        <v>984</v>
      </c>
      <c r="D16" s="5">
        <v>910</v>
      </c>
      <c r="E16" s="6">
        <f t="shared" si="0"/>
        <v>-7.5203252032520332E-2</v>
      </c>
    </row>
    <row r="17" spans="2:5" ht="20.100000000000001" customHeight="1" thickBot="1" x14ac:dyDescent="0.25">
      <c r="B17" s="4" t="s">
        <v>19</v>
      </c>
      <c r="C17" s="5">
        <v>783</v>
      </c>
      <c r="D17" s="5">
        <v>797</v>
      </c>
      <c r="E17" s="6">
        <f t="shared" si="0"/>
        <v>1.7879948914431672E-2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0.44312393887945672</v>
      </c>
      <c r="D20" s="6">
        <f>D17/D15</f>
        <v>0.46690099589923845</v>
      </c>
      <c r="E20" s="6">
        <f t="shared" si="0"/>
        <v>5.3657803006327331E-2</v>
      </c>
    </row>
    <row r="21" spans="2:5" ht="30" customHeight="1" thickBot="1" x14ac:dyDescent="0.25">
      <c r="B21" s="4" t="s">
        <v>23</v>
      </c>
      <c r="C21" s="5">
        <v>317</v>
      </c>
      <c r="D21" s="5">
        <v>333</v>
      </c>
      <c r="E21" s="6">
        <f t="shared" si="0"/>
        <v>5.0473186119873815E-2</v>
      </c>
    </row>
    <row r="22" spans="2:5" ht="20.100000000000001" customHeight="1" thickBot="1" x14ac:dyDescent="0.25">
      <c r="B22" s="4" t="s">
        <v>24</v>
      </c>
      <c r="C22" s="5">
        <v>152</v>
      </c>
      <c r="D22" s="5">
        <v>154</v>
      </c>
      <c r="E22" s="6">
        <f t="shared" si="0"/>
        <v>1.3157894736842105E-2</v>
      </c>
    </row>
    <row r="23" spans="2:5" ht="20.100000000000001" customHeight="1" thickBot="1" x14ac:dyDescent="0.25">
      <c r="B23" s="4" t="s">
        <v>25</v>
      </c>
      <c r="C23" s="5">
        <v>165</v>
      </c>
      <c r="D23" s="5">
        <v>179</v>
      </c>
      <c r="E23" s="6">
        <f t="shared" si="0"/>
        <v>8.4848484848484854E-2</v>
      </c>
    </row>
    <row r="24" spans="2:5" ht="20.100000000000001" customHeight="1" thickBot="1" x14ac:dyDescent="0.25">
      <c r="B24" s="4" t="s">
        <v>21</v>
      </c>
      <c r="C24" s="6">
        <f>C23/C21</f>
        <v>0.52050473186119872</v>
      </c>
      <c r="D24" s="6">
        <f t="shared" ref="D24" si="1">D23/D21</f>
        <v>0.53753753753753752</v>
      </c>
      <c r="E24" s="6">
        <f t="shared" si="0"/>
        <v>3.2723632723632733E-2</v>
      </c>
    </row>
    <row r="25" spans="2:5" ht="20.100000000000001" customHeight="1" thickBot="1" x14ac:dyDescent="0.25">
      <c r="B25" s="7" t="s">
        <v>26</v>
      </c>
      <c r="C25" s="6">
        <v>0.28598804255994092</v>
      </c>
      <c r="D25" s="6">
        <v>0.27627707337284618</v>
      </c>
      <c r="E25" s="6">
        <f t="shared" si="0"/>
        <v>-3.3955857385398892E-2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445</v>
      </c>
      <c r="D34" s="5">
        <v>420</v>
      </c>
      <c r="E34" s="6">
        <f>IF(C34&gt;0,(D34-C34)/C34,"-")</f>
        <v>-5.6179775280898875E-2</v>
      </c>
    </row>
    <row r="35" spans="2:5" ht="20.100000000000001" customHeight="1" thickBot="1" x14ac:dyDescent="0.25">
      <c r="B35" s="4" t="s">
        <v>29</v>
      </c>
      <c r="C35" s="5">
        <v>2</v>
      </c>
      <c r="D35" s="5">
        <v>1</v>
      </c>
      <c r="E35" s="6">
        <f t="shared" ref="E35:E37" si="2">IF(C35&gt;0,(D35-C35)/C35,"-")</f>
        <v>-0.5</v>
      </c>
    </row>
    <row r="36" spans="2:5" ht="20.100000000000001" customHeight="1" thickBot="1" x14ac:dyDescent="0.25">
      <c r="B36" s="4" t="s">
        <v>28</v>
      </c>
      <c r="C36" s="5">
        <v>343</v>
      </c>
      <c r="D36" s="5">
        <v>335</v>
      </c>
      <c r="E36" s="6">
        <f t="shared" si="2"/>
        <v>-2.3323615160349854E-2</v>
      </c>
    </row>
    <row r="37" spans="2:5" ht="20.100000000000001" customHeight="1" thickBot="1" x14ac:dyDescent="0.25">
      <c r="B37" s="4" t="s">
        <v>30</v>
      </c>
      <c r="C37" s="5">
        <v>100</v>
      </c>
      <c r="D37" s="5">
        <v>84</v>
      </c>
      <c r="E37" s="6">
        <f t="shared" si="2"/>
        <v>-0.16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306</v>
      </c>
      <c r="D44" s="5">
        <v>279</v>
      </c>
      <c r="E44" s="6">
        <f>IF(C44&gt;0,(D44-C44)/C44,"-")</f>
        <v>-8.8235294117647065E-2</v>
      </c>
    </row>
    <row r="45" spans="2:5" ht="20.100000000000001" customHeight="1" thickBot="1" x14ac:dyDescent="0.25">
      <c r="B45" s="4" t="s">
        <v>34</v>
      </c>
      <c r="C45" s="5">
        <v>11</v>
      </c>
      <c r="D45" s="5">
        <v>18</v>
      </c>
      <c r="E45" s="6">
        <f t="shared" ref="E45:E51" si="3">IF(C45&gt;0,(D45-C45)/C45,"-")</f>
        <v>0.63636363636363635</v>
      </c>
    </row>
    <row r="46" spans="2:5" ht="20.100000000000001" customHeight="1" thickBot="1" x14ac:dyDescent="0.25">
      <c r="B46" s="4" t="s">
        <v>31</v>
      </c>
      <c r="C46" s="5">
        <v>22</v>
      </c>
      <c r="D46" s="5">
        <v>47</v>
      </c>
      <c r="E46" s="6">
        <f t="shared" si="3"/>
        <v>1.1363636363636365</v>
      </c>
    </row>
    <row r="47" spans="2:5" ht="20.100000000000001" customHeight="1" thickBot="1" x14ac:dyDescent="0.25">
      <c r="B47" s="4" t="s">
        <v>32</v>
      </c>
      <c r="C47" s="5">
        <v>778</v>
      </c>
      <c r="D47" s="5">
        <v>926</v>
      </c>
      <c r="E47" s="6">
        <f t="shared" si="3"/>
        <v>0.19023136246786632</v>
      </c>
    </row>
    <row r="48" spans="2:5" ht="20.100000000000001" customHeight="1" thickBot="1" x14ac:dyDescent="0.25">
      <c r="B48" s="4" t="s">
        <v>35</v>
      </c>
      <c r="C48" s="5">
        <v>306</v>
      </c>
      <c r="D48" s="5">
        <v>356</v>
      </c>
      <c r="E48" s="6">
        <f t="shared" si="3"/>
        <v>0.16339869281045752</v>
      </c>
    </row>
    <row r="49" spans="2:5" ht="20.100000000000001" customHeight="1" thickBot="1" x14ac:dyDescent="0.25">
      <c r="B49" s="4" t="s">
        <v>67</v>
      </c>
      <c r="C49" s="5">
        <v>355</v>
      </c>
      <c r="D49" s="5">
        <v>229</v>
      </c>
      <c r="E49" s="6">
        <f t="shared" si="3"/>
        <v>-0.35492957746478876</v>
      </c>
    </row>
    <row r="50" spans="2:5" ht="20.100000000000001" customHeight="1" collapsed="1" thickBot="1" x14ac:dyDescent="0.25">
      <c r="B50" s="4" t="s">
        <v>36</v>
      </c>
      <c r="C50" s="6">
        <f>C44/(C44+C45)</f>
        <v>0.96529968454258674</v>
      </c>
      <c r="D50" s="6">
        <f>D44/(D44+D45)</f>
        <v>0.93939393939393945</v>
      </c>
      <c r="E50" s="6">
        <f t="shared" si="3"/>
        <v>-2.6836997425232656E-2</v>
      </c>
    </row>
    <row r="51" spans="2:5" ht="20.100000000000001" customHeight="1" thickBot="1" x14ac:dyDescent="0.25">
      <c r="B51" s="4" t="s">
        <v>37</v>
      </c>
      <c r="C51" s="6">
        <f>C47/(C46+C47)</f>
        <v>0.97250000000000003</v>
      </c>
      <c r="D51" s="6">
        <f t="shared" ref="D51" si="4">D47/(D46+D47)</f>
        <v>0.95169578622816031</v>
      </c>
      <c r="E51" s="6">
        <f t="shared" si="3"/>
        <v>-2.1392507734539556E-2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318</v>
      </c>
      <c r="D58" s="5">
        <v>299</v>
      </c>
      <c r="E58" s="6">
        <f>IF(C58&gt;0,(D58-C58)/C58,"-")</f>
        <v>-5.9748427672955975E-2</v>
      </c>
    </row>
    <row r="59" spans="2:5" ht="20.100000000000001" customHeight="1" thickBot="1" x14ac:dyDescent="0.25">
      <c r="B59" s="4" t="s">
        <v>41</v>
      </c>
      <c r="C59" s="5">
        <v>172</v>
      </c>
      <c r="D59" s="5">
        <v>130</v>
      </c>
      <c r="E59" s="6">
        <f t="shared" ref="E59:E63" si="5">IF(C59&gt;0,(D59-C59)/C59,"-")</f>
        <v>-0.2441860465116279</v>
      </c>
    </row>
    <row r="60" spans="2:5" ht="20.100000000000001" customHeight="1" thickBot="1" x14ac:dyDescent="0.25">
      <c r="B60" s="4" t="s">
        <v>42</v>
      </c>
      <c r="C60" s="5">
        <v>135</v>
      </c>
      <c r="D60" s="5">
        <v>151</v>
      </c>
      <c r="E60" s="6">
        <f t="shared" si="5"/>
        <v>0.11851851851851852</v>
      </c>
    </row>
    <row r="61" spans="2:5" ht="20.100000000000001" customHeight="1" collapsed="1" thickBot="1" x14ac:dyDescent="0.25">
      <c r="B61" s="4" t="s">
        <v>98</v>
      </c>
      <c r="C61" s="6">
        <f>(C59+C60)/C58</f>
        <v>0.96540880503144655</v>
      </c>
      <c r="D61" s="6">
        <f>(D59+D60)/D58</f>
        <v>0.93979933110367897</v>
      </c>
      <c r="E61" s="6">
        <f t="shared" si="5"/>
        <v>-2.6527077228111044E-2</v>
      </c>
    </row>
    <row r="62" spans="2:5" ht="20.100000000000001" customHeight="1" thickBot="1" x14ac:dyDescent="0.25">
      <c r="B62" s="4" t="s">
        <v>39</v>
      </c>
      <c r="C62" s="6">
        <v>0.96089385474860334</v>
      </c>
      <c r="D62" s="6">
        <v>0.94202898550724634</v>
      </c>
      <c r="E62" s="6">
        <f t="shared" si="5"/>
        <v>-1.9632625547691292E-2</v>
      </c>
    </row>
    <row r="63" spans="2:5" ht="20.100000000000001" customHeight="1" thickBot="1" x14ac:dyDescent="0.25">
      <c r="B63" s="4" t="s">
        <v>40</v>
      </c>
      <c r="C63" s="6">
        <v>0.97122302158273377</v>
      </c>
      <c r="D63" s="6">
        <v>0.93788819875776397</v>
      </c>
      <c r="E63" s="6">
        <f t="shared" si="5"/>
        <v>-3.4322521279042985E-2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1737</v>
      </c>
      <c r="D70" s="5">
        <v>1750</v>
      </c>
      <c r="E70" s="6">
        <f>IF(C70&gt;0,(D70-C70)/C70,"-")</f>
        <v>7.4841681059297643E-3</v>
      </c>
    </row>
    <row r="71" spans="2:5" ht="20.100000000000001" customHeight="1" thickBot="1" x14ac:dyDescent="0.25">
      <c r="B71" s="4" t="s">
        <v>45</v>
      </c>
      <c r="C71" s="5">
        <v>677</v>
      </c>
      <c r="D71" s="5">
        <v>706</v>
      </c>
      <c r="E71" s="6">
        <f t="shared" ref="E71:E77" si="6">IF(C71&gt;0,(D71-C71)/C71,"-")</f>
        <v>4.2836041358936483E-2</v>
      </c>
    </row>
    <row r="72" spans="2:5" ht="20.100000000000001" customHeight="1" thickBot="1" x14ac:dyDescent="0.25">
      <c r="B72" s="4" t="s">
        <v>43</v>
      </c>
      <c r="C72" s="5">
        <v>4</v>
      </c>
      <c r="D72" s="5">
        <v>2</v>
      </c>
      <c r="E72" s="6">
        <f t="shared" si="6"/>
        <v>-0.5</v>
      </c>
    </row>
    <row r="73" spans="2:5" ht="20.100000000000001" customHeight="1" thickBot="1" x14ac:dyDescent="0.25">
      <c r="B73" s="4" t="s">
        <v>46</v>
      </c>
      <c r="C73" s="5">
        <v>715</v>
      </c>
      <c r="D73" s="5">
        <v>635</v>
      </c>
      <c r="E73" s="6">
        <f t="shared" si="6"/>
        <v>-0.11188811188811189</v>
      </c>
    </row>
    <row r="74" spans="2:5" ht="20.100000000000001" customHeight="1" thickBot="1" x14ac:dyDescent="0.25">
      <c r="B74" s="4" t="s">
        <v>47</v>
      </c>
      <c r="C74" s="5">
        <v>287</v>
      </c>
      <c r="D74" s="5">
        <v>354</v>
      </c>
      <c r="E74" s="6">
        <f t="shared" si="6"/>
        <v>0.23344947735191637</v>
      </c>
    </row>
    <row r="75" spans="2:5" ht="20.100000000000001" customHeight="1" thickBot="1" x14ac:dyDescent="0.25">
      <c r="B75" s="4" t="s">
        <v>48</v>
      </c>
      <c r="C75" s="5">
        <v>54</v>
      </c>
      <c r="D75" s="5">
        <v>52</v>
      </c>
      <c r="E75" s="6">
        <f t="shared" si="6"/>
        <v>-3.7037037037037035E-2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214</v>
      </c>
      <c r="D90" s="5">
        <v>178</v>
      </c>
      <c r="E90" s="6">
        <f>IF(C90&gt;0,(D90-C90)/C90,"-")</f>
        <v>-0.16822429906542055</v>
      </c>
    </row>
    <row r="91" spans="2:5" ht="29.25" thickBot="1" x14ac:dyDescent="0.25">
      <c r="B91" s="4" t="s">
        <v>52</v>
      </c>
      <c r="C91" s="5">
        <v>59</v>
      </c>
      <c r="D91" s="5">
        <v>44</v>
      </c>
      <c r="E91" s="6">
        <f t="shared" ref="E91:E93" si="7">IF(C91&gt;0,(D91-C91)/C91,"-")</f>
        <v>-0.25423728813559321</v>
      </c>
    </row>
    <row r="92" spans="2:5" ht="29.25" customHeight="1" thickBot="1" x14ac:dyDescent="0.25">
      <c r="B92" s="4" t="s">
        <v>53</v>
      </c>
      <c r="C92" s="5">
        <v>77</v>
      </c>
      <c r="D92" s="5">
        <v>57</v>
      </c>
      <c r="E92" s="6">
        <f t="shared" si="7"/>
        <v>-0.25974025974025972</v>
      </c>
    </row>
    <row r="93" spans="2:5" ht="29.25" customHeight="1" thickBot="1" x14ac:dyDescent="0.25">
      <c r="B93" s="4" t="s">
        <v>54</v>
      </c>
      <c r="C93" s="6">
        <f>(C90+C91)/(C90+C91+C92)</f>
        <v>0.78</v>
      </c>
      <c r="D93" s="6">
        <f>(D90+D91)/(D90+D91+D92)</f>
        <v>0.79569892473118276</v>
      </c>
      <c r="E93" s="6">
        <f t="shared" si="7"/>
        <v>2.0126826578439394E-2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354</v>
      </c>
      <c r="D100" s="5">
        <v>280</v>
      </c>
      <c r="E100" s="6">
        <f>IF(C100&gt;0,(D100-C100)/C100,"-")</f>
        <v>-0.20903954802259886</v>
      </c>
    </row>
    <row r="101" spans="2:5" ht="20.100000000000001" customHeight="1" thickBot="1" x14ac:dyDescent="0.25">
      <c r="B101" s="4" t="s">
        <v>41</v>
      </c>
      <c r="C101" s="5">
        <v>168</v>
      </c>
      <c r="D101" s="5">
        <v>125</v>
      </c>
      <c r="E101" s="6">
        <f t="shared" ref="E101:E105" si="8">IF(C101&gt;0,(D101-C101)/C101,"-")</f>
        <v>-0.25595238095238093</v>
      </c>
    </row>
    <row r="102" spans="2:5" ht="20.100000000000001" customHeight="1" thickBot="1" x14ac:dyDescent="0.25">
      <c r="B102" s="4" t="s">
        <v>42</v>
      </c>
      <c r="C102" s="5">
        <v>105</v>
      </c>
      <c r="D102" s="5">
        <v>97</v>
      </c>
      <c r="E102" s="6">
        <f t="shared" si="8"/>
        <v>-7.6190476190476197E-2</v>
      </c>
    </row>
    <row r="103" spans="2:5" ht="20.100000000000001" customHeight="1" thickBot="1" x14ac:dyDescent="0.25">
      <c r="B103" s="4" t="s">
        <v>98</v>
      </c>
      <c r="C103" s="6">
        <f>(C101+C102)/C100</f>
        <v>0.77118644067796616</v>
      </c>
      <c r="D103" s="6">
        <f>(D101+D102)/D100</f>
        <v>0.79285714285714282</v>
      </c>
      <c r="E103" s="6">
        <f t="shared" si="8"/>
        <v>2.8100470957613689E-2</v>
      </c>
    </row>
    <row r="104" spans="2:5" ht="20.100000000000001" customHeight="1" thickBot="1" x14ac:dyDescent="0.25">
      <c r="B104" s="4" t="s">
        <v>39</v>
      </c>
      <c r="C104" s="6">
        <v>0.78504672897196259</v>
      </c>
      <c r="D104" s="6">
        <v>0.76219512195121952</v>
      </c>
      <c r="E104" s="6">
        <f t="shared" si="8"/>
        <v>-2.91085946573751E-2</v>
      </c>
    </row>
    <row r="105" spans="2:5" ht="20.100000000000001" customHeight="1" thickBot="1" x14ac:dyDescent="0.25">
      <c r="B105" s="4" t="s">
        <v>40</v>
      </c>
      <c r="C105" s="6">
        <v>0.75</v>
      </c>
      <c r="D105" s="6">
        <v>0.83620689655172409</v>
      </c>
      <c r="E105" s="6">
        <f t="shared" si="8"/>
        <v>0.11494252873563211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317</v>
      </c>
      <c r="D112" s="5">
        <v>281</v>
      </c>
      <c r="E112" s="6">
        <f>IF(C112&gt;0,(D112-C112)/C112,"-")</f>
        <v>-0.11356466876971609</v>
      </c>
    </row>
    <row r="113" spans="2:14" ht="15" thickBot="1" x14ac:dyDescent="0.25">
      <c r="B113" s="4" t="s">
        <v>56</v>
      </c>
      <c r="C113" s="5">
        <v>267</v>
      </c>
      <c r="D113" s="5">
        <v>235</v>
      </c>
      <c r="E113" s="6">
        <f t="shared" ref="E113:E114" si="9">IF(C113&gt;0,(D113-C113)/C113,"-")</f>
        <v>-0.1198501872659176</v>
      </c>
    </row>
    <row r="114" spans="2:14" ht="15" thickBot="1" x14ac:dyDescent="0.25">
      <c r="B114" s="4" t="s">
        <v>57</v>
      </c>
      <c r="C114" s="5">
        <v>50</v>
      </c>
      <c r="D114" s="5">
        <v>46</v>
      </c>
      <c r="E114" s="6">
        <f t="shared" si="9"/>
        <v>-0.08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1</v>
      </c>
      <c r="H133" s="10">
        <v>0</v>
      </c>
      <c r="I133" s="10">
        <v>0</v>
      </c>
      <c r="J133" s="10">
        <v>1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2</v>
      </c>
      <c r="H143" s="10">
        <v>0</v>
      </c>
      <c r="I143" s="10">
        <v>0</v>
      </c>
      <c r="J143" s="10">
        <v>2</v>
      </c>
      <c r="K143" s="6">
        <f>IF(C143=0,"-",(G143-C143)/C143)</f>
        <v>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3</v>
      </c>
      <c r="F145" s="10">
        <v>3</v>
      </c>
      <c r="G145" s="10">
        <v>12</v>
      </c>
      <c r="H145" s="10">
        <v>0</v>
      </c>
      <c r="I145" s="10">
        <v>1</v>
      </c>
      <c r="J145" s="10">
        <v>13</v>
      </c>
      <c r="K145" s="6" t="str">
        <f t="shared" si="16"/>
        <v>-</v>
      </c>
      <c r="L145" s="6" t="str">
        <f t="shared" si="15"/>
        <v>-</v>
      </c>
      <c r="M145" s="6">
        <f t="shared" si="15"/>
        <v>-0.66666666666666663</v>
      </c>
      <c r="N145" s="6">
        <f t="shared" si="15"/>
        <v>3.3333333333333335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</v>
      </c>
      <c r="D148" s="10">
        <v>0</v>
      </c>
      <c r="E148" s="10">
        <v>3</v>
      </c>
      <c r="F148" s="10">
        <v>4</v>
      </c>
      <c r="G148" s="10">
        <v>14</v>
      </c>
      <c r="H148" s="10">
        <v>0</v>
      </c>
      <c r="I148" s="10">
        <v>1</v>
      </c>
      <c r="J148" s="10">
        <v>15</v>
      </c>
      <c r="K148" s="6">
        <f t="shared" ref="K148" si="17">IF(C148=0,"-",(G148-C148)/C148)</f>
        <v>13</v>
      </c>
      <c r="L148" s="6" t="str">
        <f t="shared" ref="L148" si="18">IF(D148=0,"-",(H148-D148)/D148)</f>
        <v>-</v>
      </c>
      <c r="M148" s="6">
        <f t="shared" ref="M148" si="19">IF(E148=0,"-",(I148-E148)/E148)</f>
        <v>-0.66666666666666663</v>
      </c>
      <c r="N148" s="6">
        <f t="shared" ref="N148" si="20">IF(F148=0,"-",(J148-F148)/F148)</f>
        <v>2.75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1</v>
      </c>
      <c r="D149" s="6" t="str">
        <f t="shared" si="21"/>
        <v>-</v>
      </c>
      <c r="E149" s="6" t="str">
        <f t="shared" si="21"/>
        <v>-</v>
      </c>
      <c r="F149" s="6">
        <f t="shared" si="21"/>
        <v>0.25</v>
      </c>
      <c r="G149" s="6">
        <f t="shared" si="21"/>
        <v>0.14285714285714285</v>
      </c>
      <c r="H149" s="6" t="str">
        <f t="shared" si="21"/>
        <v>-</v>
      </c>
      <c r="I149" s="6" t="str">
        <f t="shared" si="21"/>
        <v>-</v>
      </c>
      <c r="J149" s="6">
        <f t="shared" si="21"/>
        <v>0.13333333333333333</v>
      </c>
      <c r="K149" s="6">
        <f>IF(OR(C149="-",G149="-"),"-",(G149-C149)/C149)</f>
        <v>-0.85714285714285721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-0.46666666666666667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</v>
      </c>
      <c r="D157" s="19">
        <v>12</v>
      </c>
      <c r="E157" s="18">
        <f>IF(C157=0,"-",(D157-C157)/C157)</f>
        <v>11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2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0.8571428571428571</v>
      </c>
      <c r="E160" s="18">
        <f>IF(OR(C160="-",D160="-"),"-",(D160-C160)/C160)</f>
        <v>-0.1428571428571429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1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3</v>
      </c>
      <c r="E178" s="6">
        <f>IF(C178=0,"-",(D178-C178)/C178)</f>
        <v>2</v>
      </c>
      <c r="H178" s="13"/>
    </row>
    <row r="179" spans="2:8" ht="15" thickBot="1" x14ac:dyDescent="0.25">
      <c r="B179" s="4" t="s">
        <v>43</v>
      </c>
      <c r="C179" s="5">
        <v>0</v>
      </c>
      <c r="D179" s="5">
        <v>3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</v>
      </c>
      <c r="D182" s="5">
        <v>17</v>
      </c>
      <c r="E182" s="6">
        <f t="shared" si="26"/>
        <v>2.4</v>
      </c>
      <c r="H182" s="13"/>
    </row>
    <row r="183" spans="2:8" ht="15" thickBot="1" x14ac:dyDescent="0.25">
      <c r="B183" s="4" t="s">
        <v>47</v>
      </c>
      <c r="C183" s="5">
        <v>2</v>
      </c>
      <c r="D183" s="5">
        <v>15</v>
      </c>
      <c r="E183" s="6">
        <f t="shared" si="26"/>
        <v>6.5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2</v>
      </c>
      <c r="E185" s="6">
        <f t="shared" si="26"/>
        <v>-0.33333333333333331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3</v>
      </c>
      <c r="E197" s="6">
        <f t="shared" ref="E197:E200" si="27">IF(C197=0,"-",(D197-C197)/C197)</f>
        <v>2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3</v>
      </c>
      <c r="E199" s="6">
        <f t="shared" si="27"/>
        <v>2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3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3</v>
      </c>
      <c r="E209" s="6">
        <f t="shared" si="28"/>
        <v>2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6</v>
      </c>
      <c r="E221" s="6">
        <f t="shared" ref="E221:E223" si="30">IF(C221=0,"-",(D221-C221)/C221)</f>
        <v>2</v>
      </c>
    </row>
    <row r="222" spans="2:5" ht="15" thickBot="1" x14ac:dyDescent="0.25">
      <c r="B222" s="16" t="s">
        <v>92</v>
      </c>
      <c r="C222" s="5">
        <v>1</v>
      </c>
      <c r="D222" s="5">
        <v>3</v>
      </c>
      <c r="E222" s="6">
        <f t="shared" si="30"/>
        <v>2</v>
      </c>
    </row>
    <row r="223" spans="2:5" ht="15" thickBot="1" x14ac:dyDescent="0.25">
      <c r="B223" s="16" t="s">
        <v>93</v>
      </c>
      <c r="C223" s="5">
        <v>7</v>
      </c>
      <c r="D223" s="5">
        <v>8</v>
      </c>
      <c r="E223" s="6">
        <f t="shared" si="30"/>
        <v>0.14285714285714285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2767</v>
      </c>
      <c r="D14" s="5">
        <v>4001</v>
      </c>
      <c r="E14" s="6">
        <f>IF(C14&gt;0,(D14-C14)/C14)</f>
        <v>0.44597036501626308</v>
      </c>
    </row>
    <row r="15" spans="1:5" ht="20.100000000000001" customHeight="1" thickBot="1" x14ac:dyDescent="0.25">
      <c r="B15" s="4" t="s">
        <v>17</v>
      </c>
      <c r="C15" s="5">
        <v>2621</v>
      </c>
      <c r="D15" s="5">
        <v>3817</v>
      </c>
      <c r="E15" s="6">
        <f t="shared" ref="E15:E25" si="0">IF(C15&gt;0,(D15-C15)/C15)</f>
        <v>0.45631438382296835</v>
      </c>
    </row>
    <row r="16" spans="1:5" ht="20.100000000000001" customHeight="1" thickBot="1" x14ac:dyDescent="0.25">
      <c r="B16" s="4" t="s">
        <v>18</v>
      </c>
      <c r="C16" s="5">
        <v>1817</v>
      </c>
      <c r="D16" s="5">
        <v>2302</v>
      </c>
      <c r="E16" s="6">
        <f t="shared" si="0"/>
        <v>0.26692350027517886</v>
      </c>
    </row>
    <row r="17" spans="2:5" ht="20.100000000000001" customHeight="1" thickBot="1" x14ac:dyDescent="0.25">
      <c r="B17" s="4" t="s">
        <v>19</v>
      </c>
      <c r="C17" s="5">
        <v>804</v>
      </c>
      <c r="D17" s="5">
        <v>1515</v>
      </c>
      <c r="E17" s="6">
        <f t="shared" si="0"/>
        <v>0.88432835820895528</v>
      </c>
    </row>
    <row r="18" spans="2:5" ht="20.100000000000001" customHeight="1" thickBot="1" x14ac:dyDescent="0.25">
      <c r="B18" s="4" t="s">
        <v>100</v>
      </c>
      <c r="C18" s="5">
        <v>12</v>
      </c>
      <c r="D18" s="5">
        <v>0</v>
      </c>
      <c r="E18" s="6">
        <f>IF(C18=0,"-",(D18-C18)/C18)</f>
        <v>-1</v>
      </c>
    </row>
    <row r="19" spans="2:5" ht="20.100000000000001" customHeight="1" thickBot="1" x14ac:dyDescent="0.25">
      <c r="B19" s="4" t="s">
        <v>101</v>
      </c>
      <c r="C19" s="5">
        <v>3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0.30675314765356732</v>
      </c>
      <c r="D20" s="6">
        <f>D17/D15</f>
        <v>0.39690856693738535</v>
      </c>
      <c r="E20" s="6">
        <f t="shared" si="0"/>
        <v>0.29390218152100384</v>
      </c>
    </row>
    <row r="21" spans="2:5" ht="30" customHeight="1" thickBot="1" x14ac:dyDescent="0.25">
      <c r="B21" s="4" t="s">
        <v>23</v>
      </c>
      <c r="C21" s="5">
        <v>341</v>
      </c>
      <c r="D21" s="5">
        <v>412</v>
      </c>
      <c r="E21" s="6">
        <f t="shared" si="0"/>
        <v>0.20821114369501467</v>
      </c>
    </row>
    <row r="22" spans="2:5" ht="20.100000000000001" customHeight="1" thickBot="1" x14ac:dyDescent="0.25">
      <c r="B22" s="4" t="s">
        <v>24</v>
      </c>
      <c r="C22" s="5">
        <v>170</v>
      </c>
      <c r="D22" s="5">
        <v>203</v>
      </c>
      <c r="E22" s="6">
        <f t="shared" si="0"/>
        <v>0.19411764705882353</v>
      </c>
    </row>
    <row r="23" spans="2:5" ht="20.100000000000001" customHeight="1" thickBot="1" x14ac:dyDescent="0.25">
      <c r="B23" s="4" t="s">
        <v>25</v>
      </c>
      <c r="C23" s="5">
        <v>171</v>
      </c>
      <c r="D23" s="5">
        <v>209</v>
      </c>
      <c r="E23" s="6">
        <f t="shared" si="0"/>
        <v>0.22222222222222221</v>
      </c>
    </row>
    <row r="24" spans="2:5" ht="20.100000000000001" customHeight="1" thickBot="1" x14ac:dyDescent="0.25">
      <c r="B24" s="4" t="s">
        <v>21</v>
      </c>
      <c r="C24" s="6">
        <f>C23/C21</f>
        <v>0.50146627565982405</v>
      </c>
      <c r="D24" s="6">
        <f t="shared" ref="D24" si="1">D23/D21</f>
        <v>0.50728155339805825</v>
      </c>
      <c r="E24" s="6">
        <f t="shared" si="0"/>
        <v>1.1596548004314991E-2</v>
      </c>
    </row>
    <row r="25" spans="2:5" ht="20.100000000000001" customHeight="1" thickBot="1" x14ac:dyDescent="0.25">
      <c r="B25" s="7" t="s">
        <v>26</v>
      </c>
      <c r="C25" s="6">
        <v>0.23118644247197492</v>
      </c>
      <c r="D25" s="6">
        <v>0.33668014151679831</v>
      </c>
      <c r="E25" s="6">
        <f t="shared" si="0"/>
        <v>0.45631438382296852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472</v>
      </c>
      <c r="D34" s="5">
        <v>567</v>
      </c>
      <c r="E34" s="6">
        <f>IF(C34&gt;0,(D34-C34)/C34,"-")</f>
        <v>0.20127118644067796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366</v>
      </c>
      <c r="D36" s="5">
        <v>408</v>
      </c>
      <c r="E36" s="6">
        <f t="shared" si="2"/>
        <v>0.11475409836065574</v>
      </c>
    </row>
    <row r="37" spans="2:5" ht="20.100000000000001" customHeight="1" thickBot="1" x14ac:dyDescent="0.25">
      <c r="B37" s="4" t="s">
        <v>30</v>
      </c>
      <c r="C37" s="5">
        <v>106</v>
      </c>
      <c r="D37" s="5">
        <v>149</v>
      </c>
      <c r="E37" s="6">
        <f t="shared" si="2"/>
        <v>0.40566037735849059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851</v>
      </c>
      <c r="D44" s="5">
        <v>715</v>
      </c>
      <c r="E44" s="6">
        <f>IF(C44&gt;0,(D44-C44)/C44,"-")</f>
        <v>-0.15981198589894241</v>
      </c>
    </row>
    <row r="45" spans="2:5" ht="20.100000000000001" customHeight="1" thickBot="1" x14ac:dyDescent="0.25">
      <c r="B45" s="4" t="s">
        <v>34</v>
      </c>
      <c r="C45" s="5">
        <v>48</v>
      </c>
      <c r="D45" s="5">
        <v>38</v>
      </c>
      <c r="E45" s="6">
        <f t="shared" ref="E45:E51" si="3">IF(C45&gt;0,(D45-C45)/C45,"-")</f>
        <v>-0.20833333333333334</v>
      </c>
    </row>
    <row r="46" spans="2:5" ht="20.100000000000001" customHeight="1" thickBot="1" x14ac:dyDescent="0.25">
      <c r="B46" s="4" t="s">
        <v>31</v>
      </c>
      <c r="C46" s="5">
        <v>134</v>
      </c>
      <c r="D46" s="5">
        <v>99</v>
      </c>
      <c r="E46" s="6">
        <f t="shared" si="3"/>
        <v>-0.26119402985074625</v>
      </c>
    </row>
    <row r="47" spans="2:5" ht="20.100000000000001" customHeight="1" thickBot="1" x14ac:dyDescent="0.25">
      <c r="B47" s="4" t="s">
        <v>32</v>
      </c>
      <c r="C47" s="5">
        <v>880</v>
      </c>
      <c r="D47" s="5">
        <v>2412</v>
      </c>
      <c r="E47" s="6">
        <f t="shared" si="3"/>
        <v>1.740909090909091</v>
      </c>
    </row>
    <row r="48" spans="2:5" ht="20.100000000000001" customHeight="1" thickBot="1" x14ac:dyDescent="0.25">
      <c r="B48" s="4" t="s">
        <v>35</v>
      </c>
      <c r="C48" s="5">
        <v>239</v>
      </c>
      <c r="D48" s="5">
        <v>206</v>
      </c>
      <c r="E48" s="6">
        <f t="shared" si="3"/>
        <v>-0.13807531380753138</v>
      </c>
    </row>
    <row r="49" spans="2:5" ht="20.100000000000001" customHeight="1" thickBot="1" x14ac:dyDescent="0.25">
      <c r="B49" s="4" t="s">
        <v>67</v>
      </c>
      <c r="C49" s="5">
        <v>402</v>
      </c>
      <c r="D49" s="5">
        <v>587</v>
      </c>
      <c r="E49" s="6">
        <f t="shared" si="3"/>
        <v>0.46019900497512439</v>
      </c>
    </row>
    <row r="50" spans="2:5" ht="20.100000000000001" customHeight="1" collapsed="1" thickBot="1" x14ac:dyDescent="0.25">
      <c r="B50" s="4" t="s">
        <v>36</v>
      </c>
      <c r="C50" s="6">
        <f>C44/(C44+C45)</f>
        <v>0.94660734149054504</v>
      </c>
      <c r="D50" s="6">
        <f>D44/(D44+D45)</f>
        <v>0.94953519256308105</v>
      </c>
      <c r="E50" s="6">
        <f t="shared" si="3"/>
        <v>3.0929942587660125E-3</v>
      </c>
    </row>
    <row r="51" spans="2:5" ht="20.100000000000001" customHeight="1" thickBot="1" x14ac:dyDescent="0.25">
      <c r="B51" s="4" t="s">
        <v>37</v>
      </c>
      <c r="C51" s="6">
        <f>C47/(C46+C47)</f>
        <v>0.86785009861932938</v>
      </c>
      <c r="D51" s="6">
        <f t="shared" ref="D51" si="4">D47/(D46+D47)</f>
        <v>0.96057347670250892</v>
      </c>
      <c r="E51" s="6">
        <f t="shared" si="3"/>
        <v>0.10684261974584552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901</v>
      </c>
      <c r="D58" s="5">
        <v>754</v>
      </c>
      <c r="E58" s="6">
        <f>IF(C58&gt;0,(D58-C58)/C58,"-")</f>
        <v>-0.16315205327413984</v>
      </c>
    </row>
    <row r="59" spans="2:5" ht="20.100000000000001" customHeight="1" thickBot="1" x14ac:dyDescent="0.25">
      <c r="B59" s="4" t="s">
        <v>41</v>
      </c>
      <c r="C59" s="5">
        <v>551</v>
      </c>
      <c r="D59" s="5">
        <v>521</v>
      </c>
      <c r="E59" s="6">
        <f t="shared" ref="E59:E63" si="5">IF(C59&gt;0,(D59-C59)/C59,"-")</f>
        <v>-5.4446460980036297E-2</v>
      </c>
    </row>
    <row r="60" spans="2:5" ht="20.100000000000001" customHeight="1" thickBot="1" x14ac:dyDescent="0.25">
      <c r="B60" s="4" t="s">
        <v>42</v>
      </c>
      <c r="C60" s="5">
        <v>301</v>
      </c>
      <c r="D60" s="5">
        <v>195</v>
      </c>
      <c r="E60" s="6">
        <f t="shared" si="5"/>
        <v>-0.35215946843853818</v>
      </c>
    </row>
    <row r="61" spans="2:5" ht="20.100000000000001" customHeight="1" collapsed="1" thickBot="1" x14ac:dyDescent="0.25">
      <c r="B61" s="4" t="s">
        <v>98</v>
      </c>
      <c r="C61" s="6">
        <f>(C59+C60)/C58</f>
        <v>0.94561598224195342</v>
      </c>
      <c r="D61" s="6">
        <f>(D59+D60)/D58</f>
        <v>0.9496021220159151</v>
      </c>
      <c r="E61" s="6">
        <f t="shared" si="5"/>
        <v>4.215389596642566E-3</v>
      </c>
    </row>
    <row r="62" spans="2:5" ht="20.100000000000001" customHeight="1" thickBot="1" x14ac:dyDescent="0.25">
      <c r="B62" s="4" t="s">
        <v>39</v>
      </c>
      <c r="C62" s="6">
        <v>0.93389830508474581</v>
      </c>
      <c r="D62" s="6">
        <v>0.9438405797101449</v>
      </c>
      <c r="E62" s="6">
        <f t="shared" si="5"/>
        <v>1.0645992793077069E-2</v>
      </c>
    </row>
    <row r="63" spans="2:5" ht="20.100000000000001" customHeight="1" thickBot="1" x14ac:dyDescent="0.25">
      <c r="B63" s="4" t="s">
        <v>40</v>
      </c>
      <c r="C63" s="6">
        <v>0.96784565916398713</v>
      </c>
      <c r="D63" s="6">
        <v>0.96534653465346532</v>
      </c>
      <c r="E63" s="6">
        <f t="shared" si="5"/>
        <v>-2.5821519028979508E-3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2824</v>
      </c>
      <c r="D70" s="5">
        <v>3547</v>
      </c>
      <c r="E70" s="6">
        <f>IF(C70&gt;0,(D70-C70)/C70,"-")</f>
        <v>0.25601983002832862</v>
      </c>
    </row>
    <row r="71" spans="2:5" ht="20.100000000000001" customHeight="1" thickBot="1" x14ac:dyDescent="0.25">
      <c r="B71" s="4" t="s">
        <v>45</v>
      </c>
      <c r="C71" s="5">
        <v>1546</v>
      </c>
      <c r="D71" s="5">
        <v>2310</v>
      </c>
      <c r="E71" s="6">
        <f t="shared" ref="E71:E77" si="6">IF(C71&gt;0,(D71-C71)/C71,"-")</f>
        <v>0.49417852522639066</v>
      </c>
    </row>
    <row r="72" spans="2:5" ht="20.100000000000001" customHeight="1" thickBot="1" x14ac:dyDescent="0.25">
      <c r="B72" s="4" t="s">
        <v>43</v>
      </c>
      <c r="C72" s="5">
        <v>6</v>
      </c>
      <c r="D72" s="5">
        <v>3</v>
      </c>
      <c r="E72" s="6">
        <f t="shared" si="6"/>
        <v>-0.5</v>
      </c>
    </row>
    <row r="73" spans="2:5" ht="20.100000000000001" customHeight="1" thickBot="1" x14ac:dyDescent="0.25">
      <c r="B73" s="4" t="s">
        <v>46</v>
      </c>
      <c r="C73" s="5">
        <v>829</v>
      </c>
      <c r="D73" s="5">
        <v>847</v>
      </c>
      <c r="E73" s="6">
        <f t="shared" si="6"/>
        <v>2.1712907117008445E-2</v>
      </c>
    </row>
    <row r="74" spans="2:5" ht="20.100000000000001" customHeight="1" thickBot="1" x14ac:dyDescent="0.25">
      <c r="B74" s="4" t="s">
        <v>47</v>
      </c>
      <c r="C74" s="5">
        <v>211</v>
      </c>
      <c r="D74" s="5">
        <v>207</v>
      </c>
      <c r="E74" s="6">
        <f t="shared" si="6"/>
        <v>-1.8957345971563982E-2</v>
      </c>
    </row>
    <row r="75" spans="2:5" ht="20.100000000000001" customHeight="1" thickBot="1" x14ac:dyDescent="0.25">
      <c r="B75" s="4" t="s">
        <v>48</v>
      </c>
      <c r="C75" s="5">
        <v>231</v>
      </c>
      <c r="D75" s="5">
        <v>178</v>
      </c>
      <c r="E75" s="6">
        <f t="shared" si="6"/>
        <v>-0.22943722943722944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2</v>
      </c>
      <c r="E77" s="6">
        <f t="shared" si="6"/>
        <v>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114</v>
      </c>
      <c r="D90" s="5">
        <v>87</v>
      </c>
      <c r="E90" s="6">
        <f>IF(C90&gt;0,(D90-C90)/C90,"-")</f>
        <v>-0.23684210526315788</v>
      </c>
    </row>
    <row r="91" spans="2:5" ht="29.25" thickBot="1" x14ac:dyDescent="0.25">
      <c r="B91" s="4" t="s">
        <v>52</v>
      </c>
      <c r="C91" s="5">
        <v>47</v>
      </c>
      <c r="D91" s="5">
        <v>58</v>
      </c>
      <c r="E91" s="6">
        <f t="shared" ref="E91:E93" si="7">IF(C91&gt;0,(D91-C91)/C91,"-")</f>
        <v>0.23404255319148937</v>
      </c>
    </row>
    <row r="92" spans="2:5" ht="29.25" customHeight="1" thickBot="1" x14ac:dyDescent="0.25">
      <c r="B92" s="4" t="s">
        <v>53</v>
      </c>
      <c r="C92" s="5">
        <v>100</v>
      </c>
      <c r="D92" s="5">
        <v>82</v>
      </c>
      <c r="E92" s="6">
        <f t="shared" si="7"/>
        <v>-0.18</v>
      </c>
    </row>
    <row r="93" spans="2:5" ht="29.25" customHeight="1" thickBot="1" x14ac:dyDescent="0.25">
      <c r="B93" s="4" t="s">
        <v>54</v>
      </c>
      <c r="C93" s="6">
        <f>(C90+C91)/(C90+C91+C92)</f>
        <v>0.61685823754789271</v>
      </c>
      <c r="D93" s="6">
        <f>(D90+D91)/(D90+D91+D92)</f>
        <v>0.63876651982378851</v>
      </c>
      <c r="E93" s="6">
        <f t="shared" si="7"/>
        <v>3.5515911018688236E-2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266</v>
      </c>
      <c r="D100" s="5">
        <v>227</v>
      </c>
      <c r="E100" s="6">
        <f>IF(C100&gt;0,(D100-C100)/C100,"-")</f>
        <v>-0.14661654135338345</v>
      </c>
    </row>
    <row r="101" spans="2:5" ht="20.100000000000001" customHeight="1" thickBot="1" x14ac:dyDescent="0.25">
      <c r="B101" s="4" t="s">
        <v>41</v>
      </c>
      <c r="C101" s="5">
        <v>122</v>
      </c>
      <c r="D101" s="5">
        <v>106</v>
      </c>
      <c r="E101" s="6">
        <f t="shared" ref="E101:E105" si="8">IF(C101&gt;0,(D101-C101)/C101,"-")</f>
        <v>-0.13114754098360656</v>
      </c>
    </row>
    <row r="102" spans="2:5" ht="20.100000000000001" customHeight="1" thickBot="1" x14ac:dyDescent="0.25">
      <c r="B102" s="4" t="s">
        <v>42</v>
      </c>
      <c r="C102" s="5">
        <v>40</v>
      </c>
      <c r="D102" s="5">
        <v>39</v>
      </c>
      <c r="E102" s="6">
        <f t="shared" si="8"/>
        <v>-2.5000000000000001E-2</v>
      </c>
    </row>
    <row r="103" spans="2:5" ht="20.100000000000001" customHeight="1" thickBot="1" x14ac:dyDescent="0.25">
      <c r="B103" s="4" t="s">
        <v>98</v>
      </c>
      <c r="C103" s="6">
        <f>(C101+C102)/C100</f>
        <v>0.60902255639097747</v>
      </c>
      <c r="D103" s="6">
        <f>(D101+D102)/D100</f>
        <v>0.63876651982378851</v>
      </c>
      <c r="E103" s="6">
        <f t="shared" si="8"/>
        <v>4.883885353782555E-2</v>
      </c>
    </row>
    <row r="104" spans="2:5" ht="20.100000000000001" customHeight="1" thickBot="1" x14ac:dyDescent="0.25">
      <c r="B104" s="4" t="s">
        <v>39</v>
      </c>
      <c r="C104" s="6">
        <v>0.58937198067632846</v>
      </c>
      <c r="D104" s="6">
        <v>0.61988304093567248</v>
      </c>
      <c r="E104" s="6">
        <f t="shared" si="8"/>
        <v>5.1768766177739456E-2</v>
      </c>
    </row>
    <row r="105" spans="2:5" ht="20.100000000000001" customHeight="1" thickBot="1" x14ac:dyDescent="0.25">
      <c r="B105" s="4" t="s">
        <v>40</v>
      </c>
      <c r="C105" s="6">
        <v>0.67796610169491522</v>
      </c>
      <c r="D105" s="6">
        <v>0.6964285714285714</v>
      </c>
      <c r="E105" s="6">
        <f t="shared" si="8"/>
        <v>2.7232142857142858E-2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311</v>
      </c>
      <c r="D112" s="5">
        <v>191</v>
      </c>
      <c r="E112" s="6">
        <f>IF(C112&gt;0,(D112-C112)/C112,"-")</f>
        <v>-0.38585209003215432</v>
      </c>
    </row>
    <row r="113" spans="2:14" ht="15" thickBot="1" x14ac:dyDescent="0.25">
      <c r="B113" s="4" t="s">
        <v>56</v>
      </c>
      <c r="C113" s="5">
        <v>191</v>
      </c>
      <c r="D113" s="5">
        <v>105</v>
      </c>
      <c r="E113" s="6">
        <f t="shared" ref="E113:E114" si="9">IF(C113&gt;0,(D113-C113)/C113,"-")</f>
        <v>-0.45026178010471202</v>
      </c>
    </row>
    <row r="114" spans="2:14" ht="15" thickBot="1" x14ac:dyDescent="0.25">
      <c r="B114" s="4" t="s">
        <v>57</v>
      </c>
      <c r="C114" s="5">
        <v>120</v>
      </c>
      <c r="D114" s="5">
        <v>86</v>
      </c>
      <c r="E114" s="6">
        <f t="shared" si="9"/>
        <v>-0.28333333333333333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1</v>
      </c>
      <c r="H128" s="10">
        <v>2</v>
      </c>
      <c r="I128" s="10">
        <v>0</v>
      </c>
      <c r="J128" s="10">
        <v>3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2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3</v>
      </c>
      <c r="H129" s="10">
        <v>0</v>
      </c>
      <c r="I129" s="10">
        <v>0</v>
      </c>
      <c r="J129" s="10">
        <v>3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4</v>
      </c>
      <c r="H133" s="10">
        <v>2</v>
      </c>
      <c r="I133" s="10">
        <v>0</v>
      </c>
      <c r="J133" s="10">
        <v>6</v>
      </c>
      <c r="K133" s="6">
        <f t="shared" si="11"/>
        <v>3</v>
      </c>
      <c r="L133" s="6" t="str">
        <f t="shared" si="10"/>
        <v>-</v>
      </c>
      <c r="M133" s="6" t="str">
        <f t="shared" si="10"/>
        <v>-</v>
      </c>
      <c r="N133" s="6">
        <f t="shared" si="10"/>
        <v>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0.25</v>
      </c>
      <c r="H134" s="6">
        <f t="shared" si="12"/>
        <v>1</v>
      </c>
      <c r="I134" s="6" t="str">
        <f t="shared" si="12"/>
        <v>-</v>
      </c>
      <c r="J134" s="6">
        <f t="shared" si="12"/>
        <v>0.5</v>
      </c>
      <c r="K134" s="6">
        <f>IF(OR(C134="-",G134="-"),"-",(G134-C134)/C134)</f>
        <v>-0.75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55</v>
      </c>
      <c r="D143" s="10">
        <v>0</v>
      </c>
      <c r="E143" s="10">
        <v>3</v>
      </c>
      <c r="F143" s="10">
        <v>58</v>
      </c>
      <c r="G143" s="10">
        <v>9</v>
      </c>
      <c r="H143" s="10">
        <v>0</v>
      </c>
      <c r="I143" s="10">
        <v>0</v>
      </c>
      <c r="J143" s="10">
        <v>9</v>
      </c>
      <c r="K143" s="6">
        <f>IF(C143=0,"-",(G143-C143)/C143)</f>
        <v>-0.83636363636363631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-0.84482758620689657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10</v>
      </c>
      <c r="D145" s="10">
        <v>0</v>
      </c>
      <c r="E145" s="10">
        <v>18</v>
      </c>
      <c r="F145" s="10">
        <v>28</v>
      </c>
      <c r="G145" s="10">
        <v>35</v>
      </c>
      <c r="H145" s="10">
        <v>0</v>
      </c>
      <c r="I145" s="10">
        <v>5</v>
      </c>
      <c r="J145" s="10">
        <v>40</v>
      </c>
      <c r="K145" s="6">
        <f t="shared" si="16"/>
        <v>2.5</v>
      </c>
      <c r="L145" s="6" t="str">
        <f t="shared" si="15"/>
        <v>-</v>
      </c>
      <c r="M145" s="6">
        <f t="shared" si="15"/>
        <v>-0.72222222222222221</v>
      </c>
      <c r="N145" s="6">
        <f t="shared" si="15"/>
        <v>0.42857142857142855</v>
      </c>
    </row>
    <row r="146" spans="2:14" ht="15" thickBot="1" x14ac:dyDescent="0.25">
      <c r="B146" s="4" t="s">
        <v>74</v>
      </c>
      <c r="C146" s="10">
        <v>2</v>
      </c>
      <c r="D146" s="10">
        <v>0</v>
      </c>
      <c r="E146" s="10">
        <v>3</v>
      </c>
      <c r="F146" s="10">
        <v>5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>
        <f t="shared" si="15"/>
        <v>-1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2</v>
      </c>
      <c r="H147" s="10">
        <v>0</v>
      </c>
      <c r="I147" s="10">
        <v>0</v>
      </c>
      <c r="J147" s="10">
        <v>2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67</v>
      </c>
      <c r="D148" s="10">
        <v>0</v>
      </c>
      <c r="E148" s="10">
        <v>24</v>
      </c>
      <c r="F148" s="10">
        <v>91</v>
      </c>
      <c r="G148" s="10">
        <v>46</v>
      </c>
      <c r="H148" s="10">
        <v>0</v>
      </c>
      <c r="I148" s="10">
        <v>5</v>
      </c>
      <c r="J148" s="10">
        <v>51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0.84615384615384615</v>
      </c>
      <c r="D149" s="6" t="str">
        <f t="shared" si="17"/>
        <v>-</v>
      </c>
      <c r="E149" s="6">
        <f t="shared" si="17"/>
        <v>0.14285714285714285</v>
      </c>
      <c r="F149" s="6">
        <f t="shared" si="17"/>
        <v>0.67441860465116277</v>
      </c>
      <c r="G149" s="6">
        <f t="shared" si="17"/>
        <v>0.20454545454545456</v>
      </c>
      <c r="H149" s="6" t="str">
        <f t="shared" si="17"/>
        <v>-</v>
      </c>
      <c r="I149" s="6" t="str">
        <f t="shared" si="17"/>
        <v>-</v>
      </c>
      <c r="J149" s="6">
        <f t="shared" si="17"/>
        <v>0.18367346938775511</v>
      </c>
      <c r="K149" s="6">
        <f>IF(OR(C149="-",G149="-"),"-",(G149-C149)/C149)</f>
        <v>-0.75826446280991733</v>
      </c>
      <c r="L149" s="6" t="str">
        <f t="shared" ref="L149:N150" si="18">IF(OR(D149="-",H149="-"),"-",(H149-D149)/D149)</f>
        <v>-</v>
      </c>
      <c r="M149" s="6" t="str">
        <f t="shared" si="18"/>
        <v>-</v>
      </c>
      <c r="N149" s="6">
        <f t="shared" si="18"/>
        <v>-0.72765657987332866</v>
      </c>
    </row>
    <row r="150" spans="2:14" ht="29.25" thickBot="1" x14ac:dyDescent="0.25">
      <c r="B150" s="7" t="s">
        <v>77</v>
      </c>
      <c r="C150" s="6" t="str">
        <f t="shared" si="17"/>
        <v>-</v>
      </c>
      <c r="D150" s="6" t="str">
        <f t="shared" si="17"/>
        <v>-</v>
      </c>
      <c r="E150" s="6" t="str">
        <f t="shared" si="17"/>
        <v>-</v>
      </c>
      <c r="F150" s="6" t="str">
        <f t="shared" si="17"/>
        <v>-</v>
      </c>
      <c r="G150" s="6" t="str">
        <f t="shared" si="17"/>
        <v>-</v>
      </c>
      <c r="H150" s="6" t="str">
        <f t="shared" si="17"/>
        <v>-</v>
      </c>
      <c r="I150" s="6" t="str">
        <f t="shared" si="17"/>
        <v>-</v>
      </c>
      <c r="J150" s="6" t="str">
        <f t="shared" si="17"/>
        <v>-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 t="str">
        <f t="shared" si="18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61</v>
      </c>
      <c r="D157" s="19">
        <v>35</v>
      </c>
      <c r="E157" s="18">
        <f>IF(C157=0,"-",(D157-C157)/C157)</f>
        <v>-0.42622950819672129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</v>
      </c>
      <c r="D158" s="19">
        <v>8</v>
      </c>
      <c r="E158" s="18">
        <f t="shared" ref="E158:E159" si="19">IF(C158=0,"-",(D158-C158)/C158)</f>
        <v>0.6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1</v>
      </c>
      <c r="E159" s="18">
        <f t="shared" si="19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0.91044776119402981</v>
      </c>
      <c r="D160" s="18">
        <f>IF(D157=0,"-",D157/(D157+D158+D159))</f>
        <v>0.79545454545454541</v>
      </c>
      <c r="E160" s="18">
        <f>IF(OR(C160="-",D160="-"),"-",(D160-C160)/C160)</f>
        <v>-0.12630402384500747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6</v>
      </c>
      <c r="E166" s="6">
        <f>IF(C166=0,"-",(D166-C166)/C166)</f>
        <v>5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0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2</v>
      </c>
      <c r="E168" s="6" t="str">
        <f t="shared" si="20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0.5</v>
      </c>
      <c r="E169" s="6">
        <f t="shared" ref="E169:E171" si="21">IF(OR(C169="-",D169="-"),"-",(D169-C169)/C169)</f>
        <v>-0.5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0.33333333333333331</v>
      </c>
      <c r="E170" s="6">
        <f t="shared" si="21"/>
        <v>-0.66666666666666674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0.66666666666666663</v>
      </c>
      <c r="E171" s="6" t="str">
        <f t="shared" si="21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2">IF(C179=0,"-",(D179-C179)/C179)</f>
        <v>-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2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2"/>
        <v>-</v>
      </c>
      <c r="H181" s="13"/>
    </row>
    <row r="182" spans="2:8" ht="15" thickBot="1" x14ac:dyDescent="0.25">
      <c r="B182" s="15" t="s">
        <v>79</v>
      </c>
      <c r="C182" s="5">
        <v>99</v>
      </c>
      <c r="D182" s="5">
        <v>51</v>
      </c>
      <c r="E182" s="6">
        <f t="shared" si="22"/>
        <v>-0.48484848484848486</v>
      </c>
      <c r="H182" s="13"/>
    </row>
    <row r="183" spans="2:8" ht="15" thickBot="1" x14ac:dyDescent="0.25">
      <c r="B183" s="4" t="s">
        <v>47</v>
      </c>
      <c r="C183" s="5">
        <v>80</v>
      </c>
      <c r="D183" s="5">
        <v>46</v>
      </c>
      <c r="E183" s="6">
        <f t="shared" si="22"/>
        <v>-0.42499999999999999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19</v>
      </c>
      <c r="D185" s="5">
        <v>5</v>
      </c>
      <c r="E185" s="6">
        <f t="shared" si="22"/>
        <v>-0.73684210526315785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11</v>
      </c>
      <c r="D197" s="5">
        <v>11</v>
      </c>
      <c r="E197" s="6">
        <f t="shared" ref="E197:E200" si="23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3"/>
        <v>-</v>
      </c>
    </row>
    <row r="199" spans="2:5" ht="15" thickBot="1" x14ac:dyDescent="0.25">
      <c r="B199" s="4" t="s">
        <v>84</v>
      </c>
      <c r="C199" s="5">
        <v>11</v>
      </c>
      <c r="D199" s="5">
        <v>11</v>
      </c>
      <c r="E199" s="6">
        <f t="shared" si="23"/>
        <v>0</v>
      </c>
    </row>
    <row r="200" spans="2:5" ht="15" thickBot="1" x14ac:dyDescent="0.25">
      <c r="B200" s="4" t="s">
        <v>85</v>
      </c>
      <c r="C200" s="5">
        <v>8</v>
      </c>
      <c r="D200" s="5">
        <v>11</v>
      </c>
      <c r="E200" s="6">
        <f t="shared" si="23"/>
        <v>0.375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11</v>
      </c>
      <c r="D208" s="5">
        <v>11</v>
      </c>
      <c r="E208" s="6">
        <f t="shared" si="24"/>
        <v>0</v>
      </c>
    </row>
    <row r="209" spans="2:5" ht="20.100000000000001" customHeight="1" thickBot="1" x14ac:dyDescent="0.25">
      <c r="B209" s="17" t="s">
        <v>86</v>
      </c>
      <c r="C209" s="5">
        <v>9</v>
      </c>
      <c r="D209" s="5">
        <v>8</v>
      </c>
      <c r="E209" s="6">
        <f t="shared" si="24"/>
        <v>-0.1111111111111111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3</v>
      </c>
      <c r="E210" s="6">
        <f t="shared" si="24"/>
        <v>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5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16</v>
      </c>
      <c r="D221" s="5">
        <v>8</v>
      </c>
      <c r="E221" s="6">
        <f t="shared" ref="E221:E223" si="26">IF(C221=0,"-",(D221-C221)/C221)</f>
        <v>-0.5</v>
      </c>
    </row>
    <row r="222" spans="2:5" ht="15" thickBot="1" x14ac:dyDescent="0.25">
      <c r="B222" s="16" t="s">
        <v>92</v>
      </c>
      <c r="C222" s="5">
        <v>14</v>
      </c>
      <c r="D222" s="5">
        <v>17</v>
      </c>
      <c r="E222" s="6">
        <f t="shared" si="26"/>
        <v>0.21428571428571427</v>
      </c>
    </row>
    <row r="223" spans="2:5" ht="15" thickBot="1" x14ac:dyDescent="0.25">
      <c r="B223" s="16" t="s">
        <v>93</v>
      </c>
      <c r="C223" s="5">
        <v>16</v>
      </c>
      <c r="D223" s="5">
        <v>13</v>
      </c>
      <c r="E223" s="6">
        <f t="shared" si="26"/>
        <v>-0.1875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559</v>
      </c>
      <c r="D14" s="5">
        <v>545</v>
      </c>
      <c r="E14" s="6">
        <f>IF(C14&gt;0,(D14-C14)/C14)</f>
        <v>-2.5044722719141325E-2</v>
      </c>
    </row>
    <row r="15" spans="1:5" ht="20.100000000000001" customHeight="1" thickBot="1" x14ac:dyDescent="0.25">
      <c r="B15" s="4" t="s">
        <v>17</v>
      </c>
      <c r="C15" s="5">
        <v>413</v>
      </c>
      <c r="D15" s="5">
        <v>488</v>
      </c>
      <c r="E15" s="6">
        <f t="shared" ref="E15:E25" si="0">IF(C15&gt;0,(D15-C15)/C15)</f>
        <v>0.18159806295399517</v>
      </c>
    </row>
    <row r="16" spans="1:5" ht="20.100000000000001" customHeight="1" thickBot="1" x14ac:dyDescent="0.25">
      <c r="B16" s="4" t="s">
        <v>18</v>
      </c>
      <c r="C16" s="5">
        <v>296</v>
      </c>
      <c r="D16" s="5">
        <v>315</v>
      </c>
      <c r="E16" s="6">
        <f t="shared" si="0"/>
        <v>6.4189189189189186E-2</v>
      </c>
    </row>
    <row r="17" spans="2:5" ht="20.100000000000001" customHeight="1" thickBot="1" x14ac:dyDescent="0.25">
      <c r="B17" s="4" t="s">
        <v>19</v>
      </c>
      <c r="C17" s="5">
        <v>117</v>
      </c>
      <c r="D17" s="5">
        <v>173</v>
      </c>
      <c r="E17" s="6">
        <f t="shared" si="0"/>
        <v>0.47863247863247865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0.28329297820823246</v>
      </c>
      <c r="D20" s="6">
        <f>D17/D15</f>
        <v>0.35450819672131145</v>
      </c>
      <c r="E20" s="6">
        <f t="shared" si="0"/>
        <v>0.25138363458035573</v>
      </c>
    </row>
    <row r="21" spans="2:5" ht="30" customHeight="1" thickBot="1" x14ac:dyDescent="0.25">
      <c r="B21" s="4" t="s">
        <v>23</v>
      </c>
      <c r="C21" s="5">
        <v>53</v>
      </c>
      <c r="D21" s="5">
        <v>73</v>
      </c>
      <c r="E21" s="6">
        <f t="shared" si="0"/>
        <v>0.37735849056603776</v>
      </c>
    </row>
    <row r="22" spans="2:5" ht="20.100000000000001" customHeight="1" thickBot="1" x14ac:dyDescent="0.25">
      <c r="B22" s="4" t="s">
        <v>24</v>
      </c>
      <c r="C22" s="5">
        <v>33</v>
      </c>
      <c r="D22" s="5">
        <v>44</v>
      </c>
      <c r="E22" s="6">
        <f t="shared" si="0"/>
        <v>0.33333333333333331</v>
      </c>
    </row>
    <row r="23" spans="2:5" ht="20.100000000000001" customHeight="1" thickBot="1" x14ac:dyDescent="0.25">
      <c r="B23" s="4" t="s">
        <v>25</v>
      </c>
      <c r="C23" s="5">
        <v>20</v>
      </c>
      <c r="D23" s="5">
        <v>29</v>
      </c>
      <c r="E23" s="6">
        <f t="shared" si="0"/>
        <v>0.45</v>
      </c>
    </row>
    <row r="24" spans="2:5" ht="20.100000000000001" customHeight="1" thickBot="1" x14ac:dyDescent="0.25">
      <c r="B24" s="4" t="s">
        <v>21</v>
      </c>
      <c r="C24" s="6">
        <f>C23/C21</f>
        <v>0.37735849056603776</v>
      </c>
      <c r="D24" s="6">
        <f t="shared" ref="D24" si="1">D23/D21</f>
        <v>0.39726027397260272</v>
      </c>
      <c r="E24" s="6">
        <f t="shared" si="0"/>
        <v>5.2739726027397127E-2</v>
      </c>
    </row>
    <row r="25" spans="2:5" ht="20.100000000000001" customHeight="1" thickBot="1" x14ac:dyDescent="0.25">
      <c r="B25" s="7" t="s">
        <v>26</v>
      </c>
      <c r="C25" s="6">
        <v>0.13561926778730432</v>
      </c>
      <c r="D25" s="6">
        <v>0.16024746411671795</v>
      </c>
      <c r="E25" s="6">
        <f t="shared" si="0"/>
        <v>0.18159806295399522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109</v>
      </c>
      <c r="D34" s="5">
        <v>114</v>
      </c>
      <c r="E34" s="6">
        <f>IF(C34&gt;0,(D34-C34)/C34,"-")</f>
        <v>4.5871559633027525E-2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67</v>
      </c>
      <c r="D36" s="5">
        <v>76</v>
      </c>
      <c r="E36" s="6">
        <f t="shared" si="2"/>
        <v>0.13432835820895522</v>
      </c>
    </row>
    <row r="37" spans="2:5" ht="20.100000000000001" customHeight="1" thickBot="1" x14ac:dyDescent="0.25">
      <c r="B37" s="4" t="s">
        <v>30</v>
      </c>
      <c r="C37" s="5">
        <v>42</v>
      </c>
      <c r="D37" s="5">
        <v>38</v>
      </c>
      <c r="E37" s="6">
        <f t="shared" si="2"/>
        <v>-9.5238095238095233E-2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78</v>
      </c>
      <c r="D44" s="5">
        <v>98</v>
      </c>
      <c r="E44" s="6">
        <f>IF(C44&gt;0,(D44-C44)/C44,"-")</f>
        <v>0.25641025641025639</v>
      </c>
    </row>
    <row r="45" spans="2:5" ht="20.100000000000001" customHeight="1" thickBot="1" x14ac:dyDescent="0.25">
      <c r="B45" s="4" t="s">
        <v>34</v>
      </c>
      <c r="C45" s="5">
        <v>3</v>
      </c>
      <c r="D45" s="5">
        <v>4</v>
      </c>
      <c r="E45" s="6">
        <f t="shared" ref="E45:E51" si="3">IF(C45&gt;0,(D45-C45)/C45,"-")</f>
        <v>0.33333333333333331</v>
      </c>
    </row>
    <row r="46" spans="2:5" ht="20.100000000000001" customHeight="1" thickBot="1" x14ac:dyDescent="0.25">
      <c r="B46" s="4" t="s">
        <v>31</v>
      </c>
      <c r="C46" s="5">
        <v>21</v>
      </c>
      <c r="D46" s="5">
        <v>11</v>
      </c>
      <c r="E46" s="6">
        <f t="shared" si="3"/>
        <v>-0.47619047619047616</v>
      </c>
    </row>
    <row r="47" spans="2:5" ht="20.100000000000001" customHeight="1" thickBot="1" x14ac:dyDescent="0.25">
      <c r="B47" s="4" t="s">
        <v>32</v>
      </c>
      <c r="C47" s="5">
        <v>248</v>
      </c>
      <c r="D47" s="5">
        <v>168</v>
      </c>
      <c r="E47" s="6">
        <f t="shared" si="3"/>
        <v>-0.32258064516129031</v>
      </c>
    </row>
    <row r="48" spans="2:5" ht="20.100000000000001" customHeight="1" thickBot="1" x14ac:dyDescent="0.25">
      <c r="B48" s="4" t="s">
        <v>35</v>
      </c>
      <c r="C48" s="5">
        <v>109</v>
      </c>
      <c r="D48" s="5">
        <v>71</v>
      </c>
      <c r="E48" s="6">
        <f t="shared" si="3"/>
        <v>-0.34862385321100919</v>
      </c>
    </row>
    <row r="49" spans="2:5" ht="20.100000000000001" customHeight="1" thickBot="1" x14ac:dyDescent="0.25">
      <c r="B49" s="4" t="s">
        <v>67</v>
      </c>
      <c r="C49" s="5">
        <v>38</v>
      </c>
      <c r="D49" s="5">
        <v>21</v>
      </c>
      <c r="E49" s="6">
        <f t="shared" si="3"/>
        <v>-0.44736842105263158</v>
      </c>
    </row>
    <row r="50" spans="2:5" ht="20.100000000000001" customHeight="1" collapsed="1" thickBot="1" x14ac:dyDescent="0.25">
      <c r="B50" s="4" t="s">
        <v>36</v>
      </c>
      <c r="C50" s="6">
        <f>C44/(C44+C45)</f>
        <v>0.96296296296296291</v>
      </c>
      <c r="D50" s="6">
        <f>D44/(D44+D45)</f>
        <v>0.96078431372549022</v>
      </c>
      <c r="E50" s="6">
        <f t="shared" si="3"/>
        <v>-2.2624434389139423E-3</v>
      </c>
    </row>
    <row r="51" spans="2:5" ht="20.100000000000001" customHeight="1" thickBot="1" x14ac:dyDescent="0.25">
      <c r="B51" s="4" t="s">
        <v>37</v>
      </c>
      <c r="C51" s="6">
        <f>C47/(C46+C47)</f>
        <v>0.92193308550185871</v>
      </c>
      <c r="D51" s="6">
        <f t="shared" ref="D51" si="4">D47/(D46+D47)</f>
        <v>0.93854748603351956</v>
      </c>
      <c r="E51" s="6">
        <f t="shared" si="3"/>
        <v>1.8021265092809557E-2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81</v>
      </c>
      <c r="D58" s="5">
        <v>102</v>
      </c>
      <c r="E58" s="6">
        <f>IF(C58&gt;0,(D58-C58)/C58,"-")</f>
        <v>0.25925925925925924</v>
      </c>
    </row>
    <row r="59" spans="2:5" ht="20.100000000000001" customHeight="1" thickBot="1" x14ac:dyDescent="0.25">
      <c r="B59" s="4" t="s">
        <v>41</v>
      </c>
      <c r="C59" s="5">
        <v>57</v>
      </c>
      <c r="D59" s="5">
        <v>64</v>
      </c>
      <c r="E59" s="6">
        <f t="shared" ref="E59:E63" si="5">IF(C59&gt;0,(D59-C59)/C59,"-")</f>
        <v>0.12280701754385964</v>
      </c>
    </row>
    <row r="60" spans="2:5" ht="20.100000000000001" customHeight="1" thickBot="1" x14ac:dyDescent="0.25">
      <c r="B60" s="4" t="s">
        <v>42</v>
      </c>
      <c r="C60" s="5">
        <v>21</v>
      </c>
      <c r="D60" s="5">
        <v>34</v>
      </c>
      <c r="E60" s="6">
        <f t="shared" si="5"/>
        <v>0.61904761904761907</v>
      </c>
    </row>
    <row r="61" spans="2:5" ht="20.100000000000001" customHeight="1" collapsed="1" thickBot="1" x14ac:dyDescent="0.25">
      <c r="B61" s="4" t="s">
        <v>98</v>
      </c>
      <c r="C61" s="6">
        <f>(C59+C60)/C58</f>
        <v>0.96296296296296291</v>
      </c>
      <c r="D61" s="6">
        <f>(D59+D60)/D58</f>
        <v>0.96078431372549022</v>
      </c>
      <c r="E61" s="6">
        <f t="shared" si="5"/>
        <v>-2.2624434389139423E-3</v>
      </c>
    </row>
    <row r="62" spans="2:5" ht="20.100000000000001" customHeight="1" thickBot="1" x14ac:dyDescent="0.25">
      <c r="B62" s="4" t="s">
        <v>39</v>
      </c>
      <c r="C62" s="6">
        <v>0.95</v>
      </c>
      <c r="D62" s="6">
        <v>0.95522388059701491</v>
      </c>
      <c r="E62" s="6">
        <f t="shared" si="5"/>
        <v>5.4988216810683702E-3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0.97142857142857142</v>
      </c>
      <c r="E63" s="6">
        <f t="shared" si="5"/>
        <v>-2.8571428571428581E-2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604</v>
      </c>
      <c r="D70" s="5">
        <v>540</v>
      </c>
      <c r="E70" s="6">
        <f>IF(C70&gt;0,(D70-C70)/C70,"-")</f>
        <v>-0.10596026490066225</v>
      </c>
    </row>
    <row r="71" spans="2:5" ht="20.100000000000001" customHeight="1" thickBot="1" x14ac:dyDescent="0.25">
      <c r="B71" s="4" t="s">
        <v>45</v>
      </c>
      <c r="C71" s="5">
        <v>173</v>
      </c>
      <c r="D71" s="5">
        <v>203</v>
      </c>
      <c r="E71" s="6">
        <f t="shared" ref="E71:E77" si="6">IF(C71&gt;0,(D71-C71)/C71,"-")</f>
        <v>0.17341040462427745</v>
      </c>
    </row>
    <row r="72" spans="2:5" ht="20.100000000000001" customHeight="1" thickBot="1" x14ac:dyDescent="0.25">
      <c r="B72" s="4" t="s">
        <v>43</v>
      </c>
      <c r="C72" s="5">
        <v>2</v>
      </c>
      <c r="D72" s="5">
        <v>0</v>
      </c>
      <c r="E72" s="6">
        <f t="shared" si="6"/>
        <v>-1</v>
      </c>
    </row>
    <row r="73" spans="2:5" ht="20.100000000000001" customHeight="1" thickBot="1" x14ac:dyDescent="0.25">
      <c r="B73" s="4" t="s">
        <v>46</v>
      </c>
      <c r="C73" s="5">
        <v>335</v>
      </c>
      <c r="D73" s="5">
        <v>245</v>
      </c>
      <c r="E73" s="6">
        <f t="shared" si="6"/>
        <v>-0.26865671641791045</v>
      </c>
    </row>
    <row r="74" spans="2:5" ht="20.100000000000001" customHeight="1" thickBot="1" x14ac:dyDescent="0.25">
      <c r="B74" s="4" t="s">
        <v>47</v>
      </c>
      <c r="C74" s="5">
        <v>76</v>
      </c>
      <c r="D74" s="5">
        <v>68</v>
      </c>
      <c r="E74" s="6">
        <f t="shared" si="6"/>
        <v>-0.10526315789473684</v>
      </c>
    </row>
    <row r="75" spans="2:5" ht="20.100000000000001" customHeight="1" thickBot="1" x14ac:dyDescent="0.25">
      <c r="B75" s="4" t="s">
        <v>48</v>
      </c>
      <c r="C75" s="5">
        <v>18</v>
      </c>
      <c r="D75" s="5">
        <v>23</v>
      </c>
      <c r="E75" s="6">
        <f t="shared" si="6"/>
        <v>0.27777777777777779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57</v>
      </c>
      <c r="D90" s="5">
        <v>64</v>
      </c>
      <c r="E90" s="6">
        <f>IF(C90&gt;0,(D90-C90)/C90,"-")</f>
        <v>0.12280701754385964</v>
      </c>
    </row>
    <row r="91" spans="2:5" ht="29.25" thickBot="1" x14ac:dyDescent="0.25">
      <c r="B91" s="4" t="s">
        <v>52</v>
      </c>
      <c r="C91" s="5">
        <v>23</v>
      </c>
      <c r="D91" s="5">
        <v>22</v>
      </c>
      <c r="E91" s="6">
        <f t="shared" ref="E91:E93" si="7">IF(C91&gt;0,(D91-C91)/C91,"-")</f>
        <v>-4.3478260869565216E-2</v>
      </c>
    </row>
    <row r="92" spans="2:5" ht="29.25" customHeight="1" thickBot="1" x14ac:dyDescent="0.25">
      <c r="B92" s="4" t="s">
        <v>53</v>
      </c>
      <c r="C92" s="5">
        <v>35</v>
      </c>
      <c r="D92" s="5">
        <v>21</v>
      </c>
      <c r="E92" s="6">
        <f t="shared" si="7"/>
        <v>-0.4</v>
      </c>
    </row>
    <row r="93" spans="2:5" ht="29.25" customHeight="1" thickBot="1" x14ac:dyDescent="0.25">
      <c r="B93" s="4" t="s">
        <v>54</v>
      </c>
      <c r="C93" s="6">
        <f>(C90+C91)/(C90+C91+C92)</f>
        <v>0.69565217391304346</v>
      </c>
      <c r="D93" s="6">
        <f>(D90+D91)/(D90+D91+D92)</f>
        <v>0.80373831775700932</v>
      </c>
      <c r="E93" s="6">
        <f t="shared" si="7"/>
        <v>0.15537383177570094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115</v>
      </c>
      <c r="D100" s="5">
        <v>107</v>
      </c>
      <c r="E100" s="6">
        <f>IF(C100&gt;0,(D100-C100)/C100,"-")</f>
        <v>-6.9565217391304349E-2</v>
      </c>
    </row>
    <row r="101" spans="2:5" ht="20.100000000000001" customHeight="1" thickBot="1" x14ac:dyDescent="0.25">
      <c r="B101" s="4" t="s">
        <v>41</v>
      </c>
      <c r="C101" s="5">
        <v>65</v>
      </c>
      <c r="D101" s="5">
        <v>69</v>
      </c>
      <c r="E101" s="6">
        <f t="shared" ref="E101:E105" si="8">IF(C101&gt;0,(D101-C101)/C101,"-")</f>
        <v>6.1538461538461542E-2</v>
      </c>
    </row>
    <row r="102" spans="2:5" ht="20.100000000000001" customHeight="1" thickBot="1" x14ac:dyDescent="0.25">
      <c r="B102" s="4" t="s">
        <v>42</v>
      </c>
      <c r="C102" s="5">
        <v>15</v>
      </c>
      <c r="D102" s="5">
        <v>17</v>
      </c>
      <c r="E102" s="6">
        <f t="shared" si="8"/>
        <v>0.13333333333333333</v>
      </c>
    </row>
    <row r="103" spans="2:5" ht="20.100000000000001" customHeight="1" thickBot="1" x14ac:dyDescent="0.25">
      <c r="B103" s="4" t="s">
        <v>98</v>
      </c>
      <c r="C103" s="6">
        <f>(C101+C102)/C100</f>
        <v>0.69565217391304346</v>
      </c>
      <c r="D103" s="6">
        <f>(D101+D102)/D100</f>
        <v>0.80373831775700932</v>
      </c>
      <c r="E103" s="6">
        <f t="shared" si="8"/>
        <v>0.15537383177570094</v>
      </c>
    </row>
    <row r="104" spans="2:5" ht="20.100000000000001" customHeight="1" thickBot="1" x14ac:dyDescent="0.25">
      <c r="B104" s="4" t="s">
        <v>39</v>
      </c>
      <c r="C104" s="6">
        <v>0.69892473118279574</v>
      </c>
      <c r="D104" s="6">
        <v>0.84146341463414631</v>
      </c>
      <c r="E104" s="6">
        <f t="shared" si="8"/>
        <v>0.20393996247654772</v>
      </c>
    </row>
    <row r="105" spans="2:5" ht="20.100000000000001" customHeight="1" thickBot="1" x14ac:dyDescent="0.25">
      <c r="B105" s="4" t="s">
        <v>40</v>
      </c>
      <c r="C105" s="6">
        <v>0.68181818181818177</v>
      </c>
      <c r="D105" s="6">
        <v>0.68</v>
      </c>
      <c r="E105" s="6">
        <f t="shared" si="8"/>
        <v>-2.6666666666665213E-3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107</v>
      </c>
      <c r="D112" s="5">
        <v>104</v>
      </c>
      <c r="E112" s="6">
        <f>IF(C112&gt;0,(D112-C112)/C112,"-")</f>
        <v>-2.8037383177570093E-2</v>
      </c>
    </row>
    <row r="113" spans="2:14" ht="15" thickBot="1" x14ac:dyDescent="0.25">
      <c r="B113" s="4" t="s">
        <v>56</v>
      </c>
      <c r="C113" s="5">
        <v>44</v>
      </c>
      <c r="D113" s="5">
        <v>47</v>
      </c>
      <c r="E113" s="6">
        <f t="shared" ref="E113:E114" si="9">IF(C113&gt;0,(D113-C113)/C113,"-")</f>
        <v>6.8181818181818177E-2</v>
      </c>
    </row>
    <row r="114" spans="2:14" ht="15" thickBot="1" x14ac:dyDescent="0.25">
      <c r="B114" s="4" t="s">
        <v>57</v>
      </c>
      <c r="C114" s="5">
        <v>63</v>
      </c>
      <c r="D114" s="5">
        <v>57</v>
      </c>
      <c r="E114" s="6">
        <f t="shared" si="9"/>
        <v>-9.5238095238095233E-2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10</v>
      </c>
      <c r="H143" s="10">
        <v>0</v>
      </c>
      <c r="I143" s="10">
        <v>0</v>
      </c>
      <c r="J143" s="10">
        <v>10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23</v>
      </c>
      <c r="D145" s="10">
        <v>0</v>
      </c>
      <c r="E145" s="10">
        <v>1</v>
      </c>
      <c r="F145" s="10">
        <v>24</v>
      </c>
      <c r="G145" s="10">
        <v>8</v>
      </c>
      <c r="H145" s="10">
        <v>0</v>
      </c>
      <c r="I145" s="10">
        <v>0</v>
      </c>
      <c r="J145" s="10">
        <v>8</v>
      </c>
      <c r="K145" s="6">
        <f t="shared" si="16"/>
        <v>-0.65217391304347827</v>
      </c>
      <c r="L145" s="6" t="str">
        <f t="shared" si="15"/>
        <v>-</v>
      </c>
      <c r="M145" s="6">
        <f t="shared" si="15"/>
        <v>-1</v>
      </c>
      <c r="N145" s="6">
        <f t="shared" si="15"/>
        <v>-0.66666666666666663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1</v>
      </c>
      <c r="H146" s="10">
        <v>0</v>
      </c>
      <c r="I146" s="10">
        <v>1</v>
      </c>
      <c r="J146" s="10">
        <v>2</v>
      </c>
      <c r="K146" s="6">
        <f t="shared" si="16"/>
        <v>-0.66666666666666663</v>
      </c>
      <c r="L146" s="6" t="str">
        <f t="shared" si="15"/>
        <v>-</v>
      </c>
      <c r="M146" s="6" t="str">
        <f t="shared" si="15"/>
        <v>-</v>
      </c>
      <c r="N146" s="6">
        <f t="shared" si="15"/>
        <v>-0.33333333333333331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26</v>
      </c>
      <c r="D148" s="10">
        <v>0</v>
      </c>
      <c r="E148" s="10">
        <v>1</v>
      </c>
      <c r="F148" s="10">
        <v>27</v>
      </c>
      <c r="G148" s="10">
        <v>20</v>
      </c>
      <c r="H148" s="10">
        <v>0</v>
      </c>
      <c r="I148" s="10">
        <v>1</v>
      </c>
      <c r="J148" s="10">
        <v>21</v>
      </c>
      <c r="K148" s="6">
        <f t="shared" ref="K148" si="17">IF(C148=0,"-",(G148-C148)/C148)</f>
        <v>-0.23076923076923078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-0.22222222222222221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0.55555555555555558</v>
      </c>
      <c r="H149" s="6" t="str">
        <f t="shared" si="21"/>
        <v>-</v>
      </c>
      <c r="I149" s="6" t="str">
        <f t="shared" si="21"/>
        <v>-</v>
      </c>
      <c r="J149" s="6">
        <f t="shared" si="21"/>
        <v>0.55555555555555558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0.5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21</v>
      </c>
      <c r="D157" s="19">
        <v>9</v>
      </c>
      <c r="E157" s="18">
        <f>IF(C157=0,"-",(D157-C157)/C157)</f>
        <v>-0.5714285714285714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</v>
      </c>
      <c r="D158" s="19">
        <v>10</v>
      </c>
      <c r="E158" s="18">
        <f t="shared" ref="E158:E159" si="23">IF(C158=0,"-",(D158-C158)/C158)</f>
        <v>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0.80769230769230771</v>
      </c>
      <c r="D160" s="18">
        <f>IF(D157=0,"-",D157/(D157+D158+D159))</f>
        <v>0.47368421052631576</v>
      </c>
      <c r="E160" s="18">
        <f>IF(OR(C160="-",D160="-"),"-",(D160-C160)/C160)</f>
        <v>-0.4135338345864662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34</v>
      </c>
      <c r="D182" s="5">
        <v>34</v>
      </c>
      <c r="E182" s="6">
        <f t="shared" si="26"/>
        <v>0</v>
      </c>
      <c r="H182" s="13"/>
    </row>
    <row r="183" spans="2:8" ht="15" thickBot="1" x14ac:dyDescent="0.25">
      <c r="B183" s="4" t="s">
        <v>47</v>
      </c>
      <c r="C183" s="5">
        <v>34</v>
      </c>
      <c r="D183" s="5">
        <v>33</v>
      </c>
      <c r="E183" s="6">
        <f t="shared" si="26"/>
        <v>-2.9411764705882353E-2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1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0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0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1529</v>
      </c>
      <c r="D14" s="5">
        <v>1542</v>
      </c>
      <c r="E14" s="6">
        <f>IF(C14&gt;0,(D14-C14)/C14)</f>
        <v>8.502289077828646E-3</v>
      </c>
    </row>
    <row r="15" spans="1:5" ht="20.100000000000001" customHeight="1" thickBot="1" x14ac:dyDescent="0.25">
      <c r="B15" s="4" t="s">
        <v>17</v>
      </c>
      <c r="C15" s="5">
        <v>1447</v>
      </c>
      <c r="D15" s="5">
        <v>1444</v>
      </c>
      <c r="E15" s="6">
        <f t="shared" ref="E15:E25" si="0">IF(C15&gt;0,(D15-C15)/C15)</f>
        <v>-2.0732550103662751E-3</v>
      </c>
    </row>
    <row r="16" spans="1:5" ht="20.100000000000001" customHeight="1" thickBot="1" x14ac:dyDescent="0.25">
      <c r="B16" s="4" t="s">
        <v>18</v>
      </c>
      <c r="C16" s="5">
        <v>1021</v>
      </c>
      <c r="D16" s="5">
        <v>914</v>
      </c>
      <c r="E16" s="6">
        <f t="shared" si="0"/>
        <v>-0.10479921645445642</v>
      </c>
    </row>
    <row r="17" spans="2:5" ht="20.100000000000001" customHeight="1" thickBot="1" x14ac:dyDescent="0.25">
      <c r="B17" s="4" t="s">
        <v>19</v>
      </c>
      <c r="C17" s="5">
        <v>426</v>
      </c>
      <c r="D17" s="5">
        <v>530</v>
      </c>
      <c r="E17" s="6">
        <f t="shared" si="0"/>
        <v>0.24413145539906103</v>
      </c>
    </row>
    <row r="18" spans="2:5" ht="20.100000000000001" customHeight="1" thickBot="1" x14ac:dyDescent="0.25">
      <c r="B18" s="4" t="s">
        <v>100</v>
      </c>
      <c r="C18" s="5">
        <v>10</v>
      </c>
      <c r="D18" s="5">
        <v>11</v>
      </c>
      <c r="E18" s="6">
        <f>IF(C18=0,"-",(D18-C18)/C18)</f>
        <v>0.1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0.29440221147201107</v>
      </c>
      <c r="D20" s="6">
        <f>D17/D15</f>
        <v>0.3670360110803324</v>
      </c>
      <c r="E20" s="6">
        <f t="shared" si="0"/>
        <v>0.24671621604047175</v>
      </c>
    </row>
    <row r="21" spans="2:5" ht="30" customHeight="1" thickBot="1" x14ac:dyDescent="0.25">
      <c r="B21" s="4" t="s">
        <v>23</v>
      </c>
      <c r="C21" s="5">
        <v>121</v>
      </c>
      <c r="D21" s="5">
        <v>147</v>
      </c>
      <c r="E21" s="6">
        <f t="shared" si="0"/>
        <v>0.21487603305785125</v>
      </c>
    </row>
    <row r="22" spans="2:5" ht="20.100000000000001" customHeight="1" thickBot="1" x14ac:dyDescent="0.25">
      <c r="B22" s="4" t="s">
        <v>24</v>
      </c>
      <c r="C22" s="5">
        <v>51</v>
      </c>
      <c r="D22" s="5">
        <v>74</v>
      </c>
      <c r="E22" s="6">
        <f t="shared" si="0"/>
        <v>0.45098039215686275</v>
      </c>
    </row>
    <row r="23" spans="2:5" ht="20.100000000000001" customHeight="1" thickBot="1" x14ac:dyDescent="0.25">
      <c r="B23" s="4" t="s">
        <v>25</v>
      </c>
      <c r="C23" s="5">
        <v>70</v>
      </c>
      <c r="D23" s="5">
        <v>73</v>
      </c>
      <c r="E23" s="6">
        <f t="shared" si="0"/>
        <v>4.2857142857142858E-2</v>
      </c>
    </row>
    <row r="24" spans="2:5" ht="20.100000000000001" customHeight="1" thickBot="1" x14ac:dyDescent="0.25">
      <c r="B24" s="4" t="s">
        <v>21</v>
      </c>
      <c r="C24" s="6">
        <f>C23/C21</f>
        <v>0.57851239669421484</v>
      </c>
      <c r="D24" s="6">
        <f t="shared" ref="D24" si="1">D23/D21</f>
        <v>0.49659863945578231</v>
      </c>
      <c r="E24" s="6">
        <f t="shared" si="0"/>
        <v>-0.14159378036929052</v>
      </c>
    </row>
    <row r="25" spans="2:5" ht="20.100000000000001" customHeight="1" thickBot="1" x14ac:dyDescent="0.25">
      <c r="B25" s="7" t="s">
        <v>26</v>
      </c>
      <c r="C25" s="6">
        <v>0.11917527743049207</v>
      </c>
      <c r="D25" s="6">
        <v>0.1189281966894475</v>
      </c>
      <c r="E25" s="6">
        <f t="shared" si="0"/>
        <v>-2.0732550103663683E-3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459</v>
      </c>
      <c r="D34" s="5">
        <v>476</v>
      </c>
      <c r="E34" s="6">
        <f>IF(C34&gt;0,(D34-C34)/C34,"-")</f>
        <v>3.7037037037037035E-2</v>
      </c>
    </row>
    <row r="35" spans="2:5" ht="20.100000000000001" customHeight="1" thickBot="1" x14ac:dyDescent="0.25">
      <c r="B35" s="4" t="s">
        <v>29</v>
      </c>
      <c r="C35" s="5">
        <v>2</v>
      </c>
      <c r="D35" s="5">
        <v>1</v>
      </c>
      <c r="E35" s="6">
        <f t="shared" ref="E35:E37" si="2">IF(C35&gt;0,(D35-C35)/C35,"-")</f>
        <v>-0.5</v>
      </c>
    </row>
    <row r="36" spans="2:5" ht="20.100000000000001" customHeight="1" thickBot="1" x14ac:dyDescent="0.25">
      <c r="B36" s="4" t="s">
        <v>28</v>
      </c>
      <c r="C36" s="5">
        <v>334</v>
      </c>
      <c r="D36" s="5">
        <v>334</v>
      </c>
      <c r="E36" s="6">
        <f t="shared" si="2"/>
        <v>0</v>
      </c>
    </row>
    <row r="37" spans="2:5" ht="20.100000000000001" customHeight="1" thickBot="1" x14ac:dyDescent="0.25">
      <c r="B37" s="4" t="s">
        <v>30</v>
      </c>
      <c r="C37" s="5">
        <v>123</v>
      </c>
      <c r="D37" s="5">
        <v>141</v>
      </c>
      <c r="E37" s="6">
        <f t="shared" si="2"/>
        <v>0.14634146341463414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225</v>
      </c>
      <c r="D44" s="5">
        <v>267</v>
      </c>
      <c r="E44" s="6">
        <f>IF(C44&gt;0,(D44-C44)/C44,"-")</f>
        <v>0.18666666666666668</v>
      </c>
    </row>
    <row r="45" spans="2:5" ht="20.100000000000001" customHeight="1" thickBot="1" x14ac:dyDescent="0.25">
      <c r="B45" s="4" t="s">
        <v>34</v>
      </c>
      <c r="C45" s="5">
        <v>32</v>
      </c>
      <c r="D45" s="5">
        <v>22</v>
      </c>
      <c r="E45" s="6">
        <f t="shared" ref="E45:E51" si="3">IF(C45&gt;0,(D45-C45)/C45,"-")</f>
        <v>-0.3125</v>
      </c>
    </row>
    <row r="46" spans="2:5" ht="20.100000000000001" customHeight="1" thickBot="1" x14ac:dyDescent="0.25">
      <c r="B46" s="4" t="s">
        <v>31</v>
      </c>
      <c r="C46" s="5">
        <v>9</v>
      </c>
      <c r="D46" s="5">
        <v>14</v>
      </c>
      <c r="E46" s="6">
        <f t="shared" si="3"/>
        <v>0.55555555555555558</v>
      </c>
    </row>
    <row r="47" spans="2:5" ht="20.100000000000001" customHeight="1" thickBot="1" x14ac:dyDescent="0.25">
      <c r="B47" s="4" t="s">
        <v>32</v>
      </c>
      <c r="C47" s="5">
        <v>615</v>
      </c>
      <c r="D47" s="5">
        <v>624</v>
      </c>
      <c r="E47" s="6">
        <f t="shared" si="3"/>
        <v>1.4634146341463415E-2</v>
      </c>
    </row>
    <row r="48" spans="2:5" ht="20.100000000000001" customHeight="1" thickBot="1" x14ac:dyDescent="0.25">
      <c r="B48" s="4" t="s">
        <v>35</v>
      </c>
      <c r="C48" s="5">
        <v>439</v>
      </c>
      <c r="D48" s="5">
        <v>367</v>
      </c>
      <c r="E48" s="6">
        <f t="shared" si="3"/>
        <v>-0.16400911161731208</v>
      </c>
    </row>
    <row r="49" spans="2:5" ht="20.100000000000001" customHeight="1" thickBot="1" x14ac:dyDescent="0.25">
      <c r="B49" s="4" t="s">
        <v>67</v>
      </c>
      <c r="C49" s="5">
        <v>221</v>
      </c>
      <c r="D49" s="5">
        <v>141</v>
      </c>
      <c r="E49" s="6">
        <f t="shared" si="3"/>
        <v>-0.36199095022624433</v>
      </c>
    </row>
    <row r="50" spans="2:5" ht="20.100000000000001" customHeight="1" collapsed="1" thickBot="1" x14ac:dyDescent="0.25">
      <c r="B50" s="4" t="s">
        <v>36</v>
      </c>
      <c r="C50" s="6">
        <f>C44/(C44+C45)</f>
        <v>0.8754863813229572</v>
      </c>
      <c r="D50" s="6">
        <f>D44/(D44+D45)</f>
        <v>0.92387543252595161</v>
      </c>
      <c r="E50" s="6">
        <f t="shared" si="3"/>
        <v>5.5271049596309178E-2</v>
      </c>
    </row>
    <row r="51" spans="2:5" ht="20.100000000000001" customHeight="1" thickBot="1" x14ac:dyDescent="0.25">
      <c r="B51" s="4" t="s">
        <v>37</v>
      </c>
      <c r="C51" s="6">
        <f>C47/(C46+C47)</f>
        <v>0.98557692307692313</v>
      </c>
      <c r="D51" s="6">
        <f t="shared" ref="D51" si="4">D47/(D46+D47)</f>
        <v>0.9780564263322884</v>
      </c>
      <c r="E51" s="6">
        <f t="shared" si="3"/>
        <v>-7.6305527945562139E-3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257</v>
      </c>
      <c r="D58" s="5">
        <v>289</v>
      </c>
      <c r="E58" s="6">
        <f>IF(C58&gt;0,(D58-C58)/C58,"-")</f>
        <v>0.1245136186770428</v>
      </c>
    </row>
    <row r="59" spans="2:5" ht="20.100000000000001" customHeight="1" thickBot="1" x14ac:dyDescent="0.25">
      <c r="B59" s="4" t="s">
        <v>41</v>
      </c>
      <c r="C59" s="5">
        <v>176</v>
      </c>
      <c r="D59" s="5">
        <v>181</v>
      </c>
      <c r="E59" s="6">
        <f t="shared" ref="E59:E63" si="5">IF(C59&gt;0,(D59-C59)/C59,"-")</f>
        <v>2.8409090909090908E-2</v>
      </c>
    </row>
    <row r="60" spans="2:5" ht="20.100000000000001" customHeight="1" thickBot="1" x14ac:dyDescent="0.25">
      <c r="B60" s="4" t="s">
        <v>42</v>
      </c>
      <c r="C60" s="5">
        <v>49</v>
      </c>
      <c r="D60" s="5">
        <v>86</v>
      </c>
      <c r="E60" s="6">
        <f t="shared" si="5"/>
        <v>0.75510204081632648</v>
      </c>
    </row>
    <row r="61" spans="2:5" ht="20.100000000000001" customHeight="1" collapsed="1" thickBot="1" x14ac:dyDescent="0.25">
      <c r="B61" s="4" t="s">
        <v>98</v>
      </c>
      <c r="C61" s="6">
        <f>(C59+C60)/C58</f>
        <v>0.8754863813229572</v>
      </c>
      <c r="D61" s="6">
        <f>(D59+D60)/D58</f>
        <v>0.92387543252595161</v>
      </c>
      <c r="E61" s="6">
        <f t="shared" si="5"/>
        <v>5.5271049596309178E-2</v>
      </c>
    </row>
    <row r="62" spans="2:5" ht="20.100000000000001" customHeight="1" thickBot="1" x14ac:dyDescent="0.25">
      <c r="B62" s="4" t="s">
        <v>39</v>
      </c>
      <c r="C62" s="6">
        <v>0.86699507389162567</v>
      </c>
      <c r="D62" s="6">
        <v>0.9329896907216495</v>
      </c>
      <c r="E62" s="6">
        <f t="shared" si="5"/>
        <v>7.6118791002811576E-2</v>
      </c>
    </row>
    <row r="63" spans="2:5" ht="20.100000000000001" customHeight="1" thickBot="1" x14ac:dyDescent="0.25">
      <c r="B63" s="4" t="s">
        <v>40</v>
      </c>
      <c r="C63" s="6">
        <v>0.90740740740740744</v>
      </c>
      <c r="D63" s="6">
        <v>0.90526315789473688</v>
      </c>
      <c r="E63" s="6">
        <f t="shared" si="5"/>
        <v>-2.3630504833512291E-3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1982</v>
      </c>
      <c r="D70" s="5">
        <v>1931</v>
      </c>
      <c r="E70" s="6">
        <f>IF(C70&gt;0,(D70-C70)/C70,"-")</f>
        <v>-2.5731584258324926E-2</v>
      </c>
    </row>
    <row r="71" spans="2:5" ht="20.100000000000001" customHeight="1" thickBot="1" x14ac:dyDescent="0.25">
      <c r="B71" s="4" t="s">
        <v>45</v>
      </c>
      <c r="C71" s="5">
        <v>554</v>
      </c>
      <c r="D71" s="5">
        <v>568</v>
      </c>
      <c r="E71" s="6">
        <f t="shared" ref="E71:E77" si="6">IF(C71&gt;0,(D71-C71)/C71,"-")</f>
        <v>2.5270758122743681E-2</v>
      </c>
    </row>
    <row r="72" spans="2:5" ht="20.100000000000001" customHeight="1" thickBot="1" x14ac:dyDescent="0.25">
      <c r="B72" s="4" t="s">
        <v>43</v>
      </c>
      <c r="C72" s="5">
        <v>3</v>
      </c>
      <c r="D72" s="5">
        <v>4</v>
      </c>
      <c r="E72" s="6">
        <f t="shared" si="6"/>
        <v>0.33333333333333331</v>
      </c>
    </row>
    <row r="73" spans="2:5" ht="20.100000000000001" customHeight="1" thickBot="1" x14ac:dyDescent="0.25">
      <c r="B73" s="4" t="s">
        <v>46</v>
      </c>
      <c r="C73" s="5">
        <v>981</v>
      </c>
      <c r="D73" s="5">
        <v>989</v>
      </c>
      <c r="E73" s="6">
        <f t="shared" si="6"/>
        <v>8.1549439347604492E-3</v>
      </c>
    </row>
    <row r="74" spans="2:5" ht="20.100000000000001" customHeight="1" thickBot="1" x14ac:dyDescent="0.25">
      <c r="B74" s="4" t="s">
        <v>47</v>
      </c>
      <c r="C74" s="5">
        <v>394</v>
      </c>
      <c r="D74" s="5">
        <v>325</v>
      </c>
      <c r="E74" s="6">
        <f t="shared" si="6"/>
        <v>-0.17512690355329949</v>
      </c>
    </row>
    <row r="75" spans="2:5" ht="20.100000000000001" customHeight="1" thickBot="1" x14ac:dyDescent="0.25">
      <c r="B75" s="4" t="s">
        <v>48</v>
      </c>
      <c r="C75" s="5">
        <v>50</v>
      </c>
      <c r="D75" s="5">
        <v>45</v>
      </c>
      <c r="E75" s="6">
        <f t="shared" si="6"/>
        <v>-0.1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238</v>
      </c>
      <c r="D90" s="5">
        <v>177</v>
      </c>
      <c r="E90" s="6">
        <f>IF(C90&gt;0,(D90-C90)/C90,"-")</f>
        <v>-0.25630252100840334</v>
      </c>
    </row>
    <row r="91" spans="2:5" ht="29.25" thickBot="1" x14ac:dyDescent="0.25">
      <c r="B91" s="4" t="s">
        <v>52</v>
      </c>
      <c r="C91" s="5">
        <v>83</v>
      </c>
      <c r="D91" s="5">
        <v>66</v>
      </c>
      <c r="E91" s="6">
        <f t="shared" ref="E91:E93" si="7">IF(C91&gt;0,(D91-C91)/C91,"-")</f>
        <v>-0.20481927710843373</v>
      </c>
    </row>
    <row r="92" spans="2:5" ht="29.25" customHeight="1" thickBot="1" x14ac:dyDescent="0.25">
      <c r="B92" s="4" t="s">
        <v>53</v>
      </c>
      <c r="C92" s="5">
        <v>112</v>
      </c>
      <c r="D92" s="5">
        <v>80</v>
      </c>
      <c r="E92" s="6">
        <f t="shared" si="7"/>
        <v>-0.2857142857142857</v>
      </c>
    </row>
    <row r="93" spans="2:5" ht="29.25" customHeight="1" thickBot="1" x14ac:dyDescent="0.25">
      <c r="B93" s="4" t="s">
        <v>54</v>
      </c>
      <c r="C93" s="6">
        <f>(C90+C91)/(C90+C91+C92)</f>
        <v>0.74133949191685911</v>
      </c>
      <c r="D93" s="6">
        <f>(D90+D91)/(D90+D91+D92)</f>
        <v>0.75232198142414863</v>
      </c>
      <c r="E93" s="6">
        <f t="shared" si="7"/>
        <v>1.4814386157807993E-2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433</v>
      </c>
      <c r="D100" s="5">
        <v>324</v>
      </c>
      <c r="E100" s="6">
        <f>IF(C100&gt;0,(D100-C100)/C100,"-")</f>
        <v>-0.25173210161662818</v>
      </c>
    </row>
    <row r="101" spans="2:5" ht="20.100000000000001" customHeight="1" thickBot="1" x14ac:dyDescent="0.25">
      <c r="B101" s="4" t="s">
        <v>41</v>
      </c>
      <c r="C101" s="5">
        <v>222</v>
      </c>
      <c r="D101" s="5">
        <v>178</v>
      </c>
      <c r="E101" s="6">
        <f t="shared" ref="E101:E105" si="8">IF(C101&gt;0,(D101-C101)/C101,"-")</f>
        <v>-0.1981981981981982</v>
      </c>
    </row>
    <row r="102" spans="2:5" ht="20.100000000000001" customHeight="1" thickBot="1" x14ac:dyDescent="0.25">
      <c r="B102" s="4" t="s">
        <v>42</v>
      </c>
      <c r="C102" s="5">
        <v>99</v>
      </c>
      <c r="D102" s="5">
        <v>66</v>
      </c>
      <c r="E102" s="6">
        <f t="shared" si="8"/>
        <v>-0.33333333333333331</v>
      </c>
    </row>
    <row r="103" spans="2:5" ht="20.100000000000001" customHeight="1" thickBot="1" x14ac:dyDescent="0.25">
      <c r="B103" s="4" t="s">
        <v>98</v>
      </c>
      <c r="C103" s="6">
        <f>(C101+C102)/C100</f>
        <v>0.74133949191685911</v>
      </c>
      <c r="D103" s="6">
        <f>(D101+D102)/D100</f>
        <v>0.75308641975308643</v>
      </c>
      <c r="E103" s="6">
        <f t="shared" si="8"/>
        <v>1.5845544402138419E-2</v>
      </c>
    </row>
    <row r="104" spans="2:5" ht="20.100000000000001" customHeight="1" thickBot="1" x14ac:dyDescent="0.25">
      <c r="B104" s="4" t="s">
        <v>39</v>
      </c>
      <c r="C104" s="6">
        <v>0.75</v>
      </c>
      <c r="D104" s="6">
        <v>0.73553719008264462</v>
      </c>
      <c r="E104" s="6">
        <f t="shared" si="8"/>
        <v>-1.928374655647384E-2</v>
      </c>
    </row>
    <row r="105" spans="2:5" ht="20.100000000000001" customHeight="1" thickBot="1" x14ac:dyDescent="0.25">
      <c r="B105" s="4" t="s">
        <v>40</v>
      </c>
      <c r="C105" s="6">
        <v>0.72262773722627738</v>
      </c>
      <c r="D105" s="6">
        <v>0.80487804878048785</v>
      </c>
      <c r="E105" s="6">
        <f t="shared" si="8"/>
        <v>0.11382113821138218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461</v>
      </c>
      <c r="D112" s="5">
        <v>370</v>
      </c>
      <c r="E112" s="6">
        <f>IF(C112&gt;0,(D112-C112)/C112,"-")</f>
        <v>-0.19739696312364424</v>
      </c>
    </row>
    <row r="113" spans="2:14" ht="15" thickBot="1" x14ac:dyDescent="0.25">
      <c r="B113" s="4" t="s">
        <v>56</v>
      </c>
      <c r="C113" s="5">
        <v>342</v>
      </c>
      <c r="D113" s="5">
        <v>269</v>
      </c>
      <c r="E113" s="6">
        <f t="shared" ref="E113:E114" si="9">IF(C113&gt;0,(D113-C113)/C113,"-")</f>
        <v>-0.21345029239766081</v>
      </c>
    </row>
    <row r="114" spans="2:14" ht="15" thickBot="1" x14ac:dyDescent="0.25">
      <c r="B114" s="4" t="s">
        <v>57</v>
      </c>
      <c r="C114" s="5">
        <v>119</v>
      </c>
      <c r="D114" s="5">
        <v>101</v>
      </c>
      <c r="E114" s="6">
        <f t="shared" si="9"/>
        <v>-0.15126050420168066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2</v>
      </c>
      <c r="E128" s="10">
        <v>1</v>
      </c>
      <c r="F128" s="10">
        <v>6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-0.66666666666666663</v>
      </c>
      <c r="L128" s="6">
        <f t="shared" ref="L128:N133" si="10">IF(D128=0,"-",(H128-D128)/D128)</f>
        <v>-1</v>
      </c>
      <c r="M128" s="6">
        <f t="shared" si="10"/>
        <v>-1</v>
      </c>
      <c r="N128" s="6">
        <f t="shared" si="10"/>
        <v>-0.83333333333333337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2</v>
      </c>
      <c r="E133" s="10">
        <v>1</v>
      </c>
      <c r="F133" s="10">
        <v>6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-0.66666666666666663</v>
      </c>
      <c r="L133" s="6">
        <f t="shared" si="10"/>
        <v>-1</v>
      </c>
      <c r="M133" s="6">
        <f t="shared" si="10"/>
        <v>-1</v>
      </c>
      <c r="N133" s="6">
        <f t="shared" si="10"/>
        <v>-0.83333333333333337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20</v>
      </c>
      <c r="D143" s="10">
        <v>0</v>
      </c>
      <c r="E143" s="10">
        <v>1</v>
      </c>
      <c r="F143" s="10">
        <v>21</v>
      </c>
      <c r="G143" s="10">
        <v>9</v>
      </c>
      <c r="H143" s="10">
        <v>0</v>
      </c>
      <c r="I143" s="10">
        <v>0</v>
      </c>
      <c r="J143" s="10">
        <v>9</v>
      </c>
      <c r="K143" s="6">
        <f>IF(C143=0,"-",(G143-C143)/C143)</f>
        <v>-0.55000000000000004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-0.5714285714285714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32</v>
      </c>
      <c r="D145" s="10">
        <v>0</v>
      </c>
      <c r="E145" s="10">
        <v>2</v>
      </c>
      <c r="F145" s="10">
        <v>34</v>
      </c>
      <c r="G145" s="10">
        <v>25</v>
      </c>
      <c r="H145" s="10">
        <v>0</v>
      </c>
      <c r="I145" s="10">
        <v>2</v>
      </c>
      <c r="J145" s="10">
        <v>27</v>
      </c>
      <c r="K145" s="6">
        <f t="shared" si="16"/>
        <v>-0.21875</v>
      </c>
      <c r="L145" s="6" t="str">
        <f t="shared" si="15"/>
        <v>-</v>
      </c>
      <c r="M145" s="6">
        <f t="shared" si="15"/>
        <v>0</v>
      </c>
      <c r="N145" s="6">
        <f t="shared" si="15"/>
        <v>-0.20588235294117646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2</v>
      </c>
      <c r="F146" s="10">
        <v>11</v>
      </c>
      <c r="G146" s="10">
        <v>9</v>
      </c>
      <c r="H146" s="10">
        <v>0</v>
      </c>
      <c r="I146" s="10">
        <v>1</v>
      </c>
      <c r="J146" s="10">
        <v>10</v>
      </c>
      <c r="K146" s="6">
        <f t="shared" si="16"/>
        <v>0</v>
      </c>
      <c r="L146" s="6" t="str">
        <f t="shared" si="15"/>
        <v>-</v>
      </c>
      <c r="M146" s="6">
        <f t="shared" si="15"/>
        <v>-0.5</v>
      </c>
      <c r="N146" s="6">
        <f t="shared" si="15"/>
        <v>-9.0909090909090912E-2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62</v>
      </c>
      <c r="D148" s="10">
        <v>0</v>
      </c>
      <c r="E148" s="10">
        <v>5</v>
      </c>
      <c r="F148" s="10">
        <v>67</v>
      </c>
      <c r="G148" s="10">
        <v>44</v>
      </c>
      <c r="H148" s="10">
        <v>0</v>
      </c>
      <c r="I148" s="10">
        <v>3</v>
      </c>
      <c r="J148" s="10">
        <v>47</v>
      </c>
      <c r="K148" s="6">
        <f t="shared" ref="K148" si="17">IF(C148=0,"-",(G148-C148)/C148)</f>
        <v>-0.29032258064516131</v>
      </c>
      <c r="L148" s="6" t="str">
        <f t="shared" ref="L148" si="18">IF(D148=0,"-",(H148-D148)/D148)</f>
        <v>-</v>
      </c>
      <c r="M148" s="6">
        <f t="shared" ref="M148" si="19">IF(E148=0,"-",(I148-E148)/E148)</f>
        <v>-0.4</v>
      </c>
      <c r="N148" s="6">
        <f t="shared" ref="N148" si="20">IF(F148=0,"-",(J148-F148)/F148)</f>
        <v>-0.29850746268656714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0.38461538461538464</v>
      </c>
      <c r="D149" s="6" t="str">
        <f t="shared" si="21"/>
        <v>-</v>
      </c>
      <c r="E149" s="6">
        <f t="shared" si="21"/>
        <v>0.33333333333333331</v>
      </c>
      <c r="F149" s="6">
        <f t="shared" si="21"/>
        <v>0.38181818181818183</v>
      </c>
      <c r="G149" s="6">
        <f t="shared" si="21"/>
        <v>0.26470588235294118</v>
      </c>
      <c r="H149" s="6" t="str">
        <f t="shared" si="21"/>
        <v>-</v>
      </c>
      <c r="I149" s="6" t="str">
        <f t="shared" si="21"/>
        <v>-</v>
      </c>
      <c r="J149" s="6">
        <f t="shared" si="21"/>
        <v>0.25</v>
      </c>
      <c r="K149" s="6">
        <f>IF(OR(C149="-",G149="-"),"-",(G149-C149)/C149)</f>
        <v>-0.31176470588235294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-0.34523809523809529</v>
      </c>
    </row>
    <row r="150" spans="2:14" ht="29.25" thickBot="1" x14ac:dyDescent="0.25">
      <c r="B150" s="7" t="s">
        <v>77</v>
      </c>
      <c r="C150" s="6">
        <f t="shared" si="21"/>
        <v>0.1</v>
      </c>
      <c r="D150" s="6" t="str">
        <f t="shared" si="21"/>
        <v>-</v>
      </c>
      <c r="E150" s="6" t="str">
        <f t="shared" si="21"/>
        <v>-</v>
      </c>
      <c r="F150" s="6">
        <f t="shared" si="21"/>
        <v>8.3333333333333329E-2</v>
      </c>
      <c r="G150" s="6">
        <f t="shared" si="21"/>
        <v>0.1</v>
      </c>
      <c r="H150" s="6" t="str">
        <f t="shared" si="21"/>
        <v>-</v>
      </c>
      <c r="I150" s="6" t="str">
        <f t="shared" si="21"/>
        <v>-</v>
      </c>
      <c r="J150" s="6">
        <f t="shared" si="21"/>
        <v>9.0909090909090912E-2</v>
      </c>
      <c r="K150" s="6">
        <f>IF(OR(C150="-",G150="-"),"-",(G150-C150)/C150)</f>
        <v>0</v>
      </c>
      <c r="L150" s="6" t="str">
        <f t="shared" si="22"/>
        <v>-</v>
      </c>
      <c r="M150" s="6" t="str">
        <f t="shared" si="22"/>
        <v>-</v>
      </c>
      <c r="N150" s="6">
        <f t="shared" si="22"/>
        <v>9.0909090909090995E-2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45</v>
      </c>
      <c r="D157" s="19">
        <v>34</v>
      </c>
      <c r="E157" s="18">
        <f>IF(C157=0,"-",(D157-C157)/C157)</f>
        <v>-0.24444444444444444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16</v>
      </c>
      <c r="D158" s="19">
        <v>9</v>
      </c>
      <c r="E158" s="18">
        <f t="shared" ref="E158:E159" si="23">IF(C158=0,"-",(D158-C158)/C158)</f>
        <v>-0.4375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0.73770491803278693</v>
      </c>
      <c r="D160" s="18">
        <f>IF(D157=0,"-",D157/(D157+D158+D159))</f>
        <v>0.77272727272727271</v>
      </c>
      <c r="E160" s="18">
        <f>IF(OR(C160="-",D160="-"),"-",(D160-C160)/C160)</f>
        <v>4.7474747474747385E-2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6</v>
      </c>
      <c r="D166" s="5">
        <v>1</v>
      </c>
      <c r="E166" s="6">
        <f>IF(C166=0,"-",(D166-C166)/C166)</f>
        <v>-0.83333333333333337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10</v>
      </c>
      <c r="D178" s="5">
        <v>3</v>
      </c>
      <c r="E178" s="6">
        <f>IF(C178=0,"-",(D178-C178)/C178)</f>
        <v>-0.7</v>
      </c>
      <c r="H178" s="13"/>
    </row>
    <row r="179" spans="2:8" ht="15" thickBot="1" x14ac:dyDescent="0.25">
      <c r="B179" s="4" t="s">
        <v>43</v>
      </c>
      <c r="C179" s="5">
        <v>4</v>
      </c>
      <c r="D179" s="5">
        <v>3</v>
      </c>
      <c r="E179" s="6">
        <f t="shared" ref="E179:E185" si="26">IF(C179=0,"-",(D179-C179)/C179)</f>
        <v>-0.25</v>
      </c>
      <c r="H179" s="13"/>
    </row>
    <row r="180" spans="2:8" ht="15" thickBot="1" x14ac:dyDescent="0.25">
      <c r="B180" s="4" t="s">
        <v>47</v>
      </c>
      <c r="C180" s="5">
        <v>5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49</v>
      </c>
      <c r="D182" s="5">
        <v>47</v>
      </c>
      <c r="E182" s="6">
        <f t="shared" si="26"/>
        <v>-4.0816326530612242E-2</v>
      </c>
      <c r="H182" s="13"/>
    </row>
    <row r="183" spans="2:8" ht="15" thickBot="1" x14ac:dyDescent="0.25">
      <c r="B183" s="4" t="s">
        <v>47</v>
      </c>
      <c r="C183" s="5">
        <v>39</v>
      </c>
      <c r="D183" s="5">
        <v>43</v>
      </c>
      <c r="E183" s="6">
        <f t="shared" si="26"/>
        <v>0.10256410256410256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10</v>
      </c>
      <c r="D185" s="5">
        <v>4</v>
      </c>
      <c r="E185" s="6">
        <f t="shared" si="26"/>
        <v>-0.6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8</v>
      </c>
      <c r="D197" s="5">
        <v>3</v>
      </c>
      <c r="E197" s="6">
        <f t="shared" ref="E197:E200" si="27">IF(C197=0,"-",(D197-C197)/C197)</f>
        <v>-0.625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7"/>
        <v>0</v>
      </c>
    </row>
    <row r="199" spans="2:5" ht="15" thickBot="1" x14ac:dyDescent="0.25">
      <c r="B199" s="4" t="s">
        <v>84</v>
      </c>
      <c r="C199" s="5">
        <v>9</v>
      </c>
      <c r="D199" s="5">
        <v>4</v>
      </c>
      <c r="E199" s="6">
        <f t="shared" si="27"/>
        <v>-0.55555555555555558</v>
      </c>
    </row>
    <row r="200" spans="2:5" ht="15" thickBot="1" x14ac:dyDescent="0.25">
      <c r="B200" s="4" t="s">
        <v>85</v>
      </c>
      <c r="C200" s="5">
        <v>5</v>
      </c>
      <c r="D200" s="5">
        <v>1</v>
      </c>
      <c r="E200" s="6">
        <f t="shared" si="27"/>
        <v>-0.8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8</v>
      </c>
      <c r="D208" s="5">
        <v>3</v>
      </c>
      <c r="E208" s="6">
        <f t="shared" si="28"/>
        <v>-0.625</v>
      </c>
    </row>
    <row r="209" spans="2:5" ht="20.100000000000001" customHeight="1" thickBot="1" x14ac:dyDescent="0.25">
      <c r="B209" s="17" t="s">
        <v>86</v>
      </c>
      <c r="C209" s="5">
        <v>6</v>
      </c>
      <c r="D209" s="5">
        <v>3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1</v>
      </c>
      <c r="E213" s="6">
        <f t="shared" ref="E213:E214" si="29">IF(C213=0,"-",(D213-C213)/C213)</f>
        <v>0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13</v>
      </c>
      <c r="E221" s="6">
        <f t="shared" ref="E221:E223" si="30">IF(C221=0,"-",(D221-C221)/C221)</f>
        <v>1.6</v>
      </c>
    </row>
    <row r="222" spans="2:5" ht="15" thickBot="1" x14ac:dyDescent="0.25">
      <c r="B222" s="16" t="s">
        <v>92</v>
      </c>
      <c r="C222" s="5">
        <v>10</v>
      </c>
      <c r="D222" s="5">
        <v>5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5</v>
      </c>
      <c r="D223" s="5">
        <v>21</v>
      </c>
      <c r="E223" s="6">
        <f t="shared" si="30"/>
        <v>3.2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2º Trimestre 2025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1695</v>
      </c>
      <c r="D14" s="5">
        <v>1799</v>
      </c>
      <c r="E14" s="6">
        <f>IF(C14&gt;0,(D14-C14)/C14)</f>
        <v>6.135693215339233E-2</v>
      </c>
    </row>
    <row r="15" spans="1:5" ht="20.100000000000001" customHeight="1" thickBot="1" x14ac:dyDescent="0.25">
      <c r="B15" s="4" t="s">
        <v>17</v>
      </c>
      <c r="C15" s="5">
        <v>1608</v>
      </c>
      <c r="D15" s="5">
        <v>1562</v>
      </c>
      <c r="E15" s="6">
        <f t="shared" ref="E15:E25" si="0">IF(C15&gt;0,(D15-C15)/C15)</f>
        <v>-2.8606965174129355E-2</v>
      </c>
    </row>
    <row r="16" spans="1:5" ht="20.100000000000001" customHeight="1" thickBot="1" x14ac:dyDescent="0.25">
      <c r="B16" s="4" t="s">
        <v>18</v>
      </c>
      <c r="C16" s="5">
        <v>1034</v>
      </c>
      <c r="D16" s="5">
        <v>974</v>
      </c>
      <c r="E16" s="6">
        <f t="shared" si="0"/>
        <v>-5.8027079303675046E-2</v>
      </c>
    </row>
    <row r="17" spans="2:5" ht="20.100000000000001" customHeight="1" thickBot="1" x14ac:dyDescent="0.25">
      <c r="B17" s="4" t="s">
        <v>19</v>
      </c>
      <c r="C17" s="5">
        <v>574</v>
      </c>
      <c r="D17" s="5">
        <v>588</v>
      </c>
      <c r="E17" s="6">
        <f t="shared" si="0"/>
        <v>2.4390243902439025E-2</v>
      </c>
    </row>
    <row r="18" spans="2:5" ht="20.100000000000001" customHeight="1" thickBot="1" x14ac:dyDescent="0.25">
      <c r="B18" s="4" t="s">
        <v>100</v>
      </c>
      <c r="C18" s="5">
        <v>11</v>
      </c>
      <c r="D18" s="5">
        <v>7</v>
      </c>
      <c r="E18" s="6">
        <f>IF(C18=0,"-",(D18-C18)/C18)</f>
        <v>-0.36363636363636365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2</v>
      </c>
      <c r="E19" s="6">
        <f>IF(C19=0,"-",(D19-C19)/C19)</f>
        <v>0</v>
      </c>
    </row>
    <row r="20" spans="2:5" ht="20.100000000000001" customHeight="1" thickBot="1" x14ac:dyDescent="0.25">
      <c r="B20" s="4" t="s">
        <v>20</v>
      </c>
      <c r="C20" s="6">
        <f>C17/C15</f>
        <v>0.35696517412935325</v>
      </c>
      <c r="D20" s="6">
        <f>D17/D15</f>
        <v>0.37644046094750322</v>
      </c>
      <c r="E20" s="6">
        <f t="shared" si="0"/>
        <v>5.455794634770933E-2</v>
      </c>
    </row>
    <row r="21" spans="2:5" ht="30" customHeight="1" thickBot="1" x14ac:dyDescent="0.25">
      <c r="B21" s="4" t="s">
        <v>23</v>
      </c>
      <c r="C21" s="5">
        <v>69</v>
      </c>
      <c r="D21" s="5">
        <v>238</v>
      </c>
      <c r="E21" s="6">
        <f t="shared" si="0"/>
        <v>2.4492753623188408</v>
      </c>
    </row>
    <row r="22" spans="2:5" ht="20.100000000000001" customHeight="1" thickBot="1" x14ac:dyDescent="0.25">
      <c r="B22" s="4" t="s">
        <v>24</v>
      </c>
      <c r="C22" s="5">
        <v>46</v>
      </c>
      <c r="D22" s="5">
        <v>145</v>
      </c>
      <c r="E22" s="6">
        <f t="shared" si="0"/>
        <v>2.152173913043478</v>
      </c>
    </row>
    <row r="23" spans="2:5" ht="20.100000000000001" customHeight="1" thickBot="1" x14ac:dyDescent="0.25">
      <c r="B23" s="4" t="s">
        <v>25</v>
      </c>
      <c r="C23" s="5">
        <v>23</v>
      </c>
      <c r="D23" s="5">
        <v>93</v>
      </c>
      <c r="E23" s="6">
        <f t="shared" si="0"/>
        <v>3.0434782608695654</v>
      </c>
    </row>
    <row r="24" spans="2:5" ht="20.100000000000001" customHeight="1" thickBot="1" x14ac:dyDescent="0.25">
      <c r="B24" s="4" t="s">
        <v>21</v>
      </c>
      <c r="C24" s="6">
        <f>C23/C21</f>
        <v>0.33333333333333331</v>
      </c>
      <c r="D24" s="6">
        <f t="shared" ref="D24" si="1">D23/D21</f>
        <v>0.3907563025210084</v>
      </c>
      <c r="E24" s="6">
        <f t="shared" si="0"/>
        <v>0.17226890756302526</v>
      </c>
    </row>
    <row r="25" spans="2:5" ht="20.100000000000001" customHeight="1" thickBot="1" x14ac:dyDescent="0.25">
      <c r="B25" s="7" t="s">
        <v>26</v>
      </c>
      <c r="C25" s="6">
        <v>0.15325816566750222</v>
      </c>
      <c r="D25" s="6">
        <v>0.14887391465960104</v>
      </c>
      <c r="E25" s="6">
        <f t="shared" si="0"/>
        <v>-2.8606965174129369E-2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474</v>
      </c>
      <c r="D34" s="5">
        <v>445</v>
      </c>
      <c r="E34" s="6">
        <f>IF(C34&gt;0,(D34-C34)/C34,"-")</f>
        <v>-6.118143459915612E-2</v>
      </c>
    </row>
    <row r="35" spans="2:5" ht="20.100000000000001" customHeight="1" thickBot="1" x14ac:dyDescent="0.25">
      <c r="B35" s="4" t="s">
        <v>29</v>
      </c>
      <c r="C35" s="5">
        <v>3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305</v>
      </c>
      <c r="D36" s="5">
        <v>303</v>
      </c>
      <c r="E36" s="6">
        <f t="shared" si="2"/>
        <v>-6.5573770491803279E-3</v>
      </c>
    </row>
    <row r="37" spans="2:5" ht="20.100000000000001" customHeight="1" thickBot="1" x14ac:dyDescent="0.25">
      <c r="B37" s="4" t="s">
        <v>30</v>
      </c>
      <c r="C37" s="5">
        <v>166</v>
      </c>
      <c r="D37" s="5">
        <v>142</v>
      </c>
      <c r="E37" s="6">
        <f t="shared" si="2"/>
        <v>-0.14457831325301204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254</v>
      </c>
      <c r="D44" s="5">
        <v>285</v>
      </c>
      <c r="E44" s="6">
        <f>IF(C44&gt;0,(D44-C44)/C44,"-")</f>
        <v>0.12204724409448819</v>
      </c>
    </row>
    <row r="45" spans="2:5" ht="20.100000000000001" customHeight="1" thickBot="1" x14ac:dyDescent="0.25">
      <c r="B45" s="4" t="s">
        <v>34</v>
      </c>
      <c r="C45" s="5">
        <v>32</v>
      </c>
      <c r="D45" s="5">
        <v>20</v>
      </c>
      <c r="E45" s="6">
        <f t="shared" ref="E45:E51" si="3">IF(C45&gt;0,(D45-C45)/C45,"-")</f>
        <v>-0.375</v>
      </c>
    </row>
    <row r="46" spans="2:5" ht="20.100000000000001" customHeight="1" thickBot="1" x14ac:dyDescent="0.25">
      <c r="B46" s="4" t="s">
        <v>31</v>
      </c>
      <c r="C46" s="5">
        <v>26</v>
      </c>
      <c r="D46" s="5">
        <v>11</v>
      </c>
      <c r="E46" s="6">
        <f t="shared" si="3"/>
        <v>-0.57692307692307687</v>
      </c>
    </row>
    <row r="47" spans="2:5" ht="20.100000000000001" customHeight="1" thickBot="1" x14ac:dyDescent="0.25">
      <c r="B47" s="4" t="s">
        <v>32</v>
      </c>
      <c r="C47" s="5">
        <v>712</v>
      </c>
      <c r="D47" s="5">
        <v>819</v>
      </c>
      <c r="E47" s="6">
        <f t="shared" si="3"/>
        <v>0.1502808988764045</v>
      </c>
    </row>
    <row r="48" spans="2:5" ht="20.100000000000001" customHeight="1" thickBot="1" x14ac:dyDescent="0.25">
      <c r="B48" s="4" t="s">
        <v>35</v>
      </c>
      <c r="C48" s="5">
        <v>281</v>
      </c>
      <c r="D48" s="5">
        <v>380</v>
      </c>
      <c r="E48" s="6">
        <f t="shared" si="3"/>
        <v>0.35231316725978645</v>
      </c>
    </row>
    <row r="49" spans="2:5" ht="20.100000000000001" customHeight="1" thickBot="1" x14ac:dyDescent="0.25">
      <c r="B49" s="4" t="s">
        <v>67</v>
      </c>
      <c r="C49" s="5">
        <v>139</v>
      </c>
      <c r="D49" s="5">
        <v>136</v>
      </c>
      <c r="E49" s="6">
        <f t="shared" si="3"/>
        <v>-2.1582733812949641E-2</v>
      </c>
    </row>
    <row r="50" spans="2:5" ht="20.100000000000001" customHeight="1" collapsed="1" thickBot="1" x14ac:dyDescent="0.25">
      <c r="B50" s="4" t="s">
        <v>36</v>
      </c>
      <c r="C50" s="6">
        <f>C44/(C44+C45)</f>
        <v>0.88811188811188813</v>
      </c>
      <c r="D50" s="6">
        <f>D44/(D44+D45)</f>
        <v>0.93442622950819676</v>
      </c>
      <c r="E50" s="6">
        <f t="shared" si="3"/>
        <v>5.2149219052536493E-2</v>
      </c>
    </row>
    <row r="51" spans="2:5" ht="20.100000000000001" customHeight="1" thickBot="1" x14ac:dyDescent="0.25">
      <c r="B51" s="4" t="s">
        <v>37</v>
      </c>
      <c r="C51" s="6">
        <f>C47/(C46+C47)</f>
        <v>0.964769647696477</v>
      </c>
      <c r="D51" s="6">
        <f t="shared" ref="D51" si="4">D47/(D46+D47)</f>
        <v>0.98674698795180726</v>
      </c>
      <c r="E51" s="6">
        <f t="shared" si="3"/>
        <v>2.2779883579260869E-2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286</v>
      </c>
      <c r="D58" s="5">
        <v>305</v>
      </c>
      <c r="E58" s="6">
        <f>IF(C58&gt;0,(D58-C58)/C58,"-")</f>
        <v>6.6433566433566432E-2</v>
      </c>
    </row>
    <row r="59" spans="2:5" ht="20.100000000000001" customHeight="1" thickBot="1" x14ac:dyDescent="0.25">
      <c r="B59" s="4" t="s">
        <v>41</v>
      </c>
      <c r="C59" s="5">
        <v>169</v>
      </c>
      <c r="D59" s="5">
        <v>193</v>
      </c>
      <c r="E59" s="6">
        <f t="shared" ref="E59:E63" si="5">IF(C59&gt;0,(D59-C59)/C59,"-")</f>
        <v>0.14201183431952663</v>
      </c>
    </row>
    <row r="60" spans="2:5" ht="20.100000000000001" customHeight="1" thickBot="1" x14ac:dyDescent="0.25">
      <c r="B60" s="4" t="s">
        <v>42</v>
      </c>
      <c r="C60" s="5">
        <v>85</v>
      </c>
      <c r="D60" s="5">
        <v>92</v>
      </c>
      <c r="E60" s="6">
        <f t="shared" si="5"/>
        <v>8.2352941176470587E-2</v>
      </c>
    </row>
    <row r="61" spans="2:5" ht="20.100000000000001" customHeight="1" collapsed="1" thickBot="1" x14ac:dyDescent="0.25">
      <c r="B61" s="4" t="s">
        <v>98</v>
      </c>
      <c r="C61" s="6">
        <f>(C59+C60)/C58</f>
        <v>0.88811188811188813</v>
      </c>
      <c r="D61" s="6">
        <f>(D59+D60)/D58</f>
        <v>0.93442622950819676</v>
      </c>
      <c r="E61" s="6">
        <f t="shared" si="5"/>
        <v>5.2149219052536493E-2</v>
      </c>
    </row>
    <row r="62" spans="2:5" ht="20.100000000000001" customHeight="1" thickBot="1" x14ac:dyDescent="0.25">
      <c r="B62" s="4" t="s">
        <v>39</v>
      </c>
      <c r="C62" s="6">
        <v>0.8666666666666667</v>
      </c>
      <c r="D62" s="6">
        <v>0.93236714975845414</v>
      </c>
      <c r="E62" s="6">
        <f t="shared" si="5"/>
        <v>7.58082497212932E-2</v>
      </c>
    </row>
    <row r="63" spans="2:5" ht="20.100000000000001" customHeight="1" thickBot="1" x14ac:dyDescent="0.25">
      <c r="B63" s="4" t="s">
        <v>40</v>
      </c>
      <c r="C63" s="6">
        <v>0.93406593406593408</v>
      </c>
      <c r="D63" s="6">
        <v>0.93877551020408168</v>
      </c>
      <c r="E63" s="6">
        <f t="shared" si="5"/>
        <v>5.0420168067227223E-3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1959</v>
      </c>
      <c r="D70" s="5">
        <v>2004</v>
      </c>
      <c r="E70" s="6">
        <f>IF(C70&gt;0,(D70-C70)/C70,"-")</f>
        <v>2.2970903522205207E-2</v>
      </c>
    </row>
    <row r="71" spans="2:5" ht="20.100000000000001" customHeight="1" thickBot="1" x14ac:dyDescent="0.25">
      <c r="B71" s="4" t="s">
        <v>45</v>
      </c>
      <c r="C71" s="5">
        <v>696</v>
      </c>
      <c r="D71" s="5">
        <v>768</v>
      </c>
      <c r="E71" s="6">
        <f t="shared" ref="E71:E77" si="6">IF(C71&gt;0,(D71-C71)/C71,"-")</f>
        <v>0.10344827586206896</v>
      </c>
    </row>
    <row r="72" spans="2:5" ht="20.100000000000001" customHeight="1" thickBot="1" x14ac:dyDescent="0.25">
      <c r="B72" s="4" t="s">
        <v>43</v>
      </c>
      <c r="C72" s="5">
        <v>2</v>
      </c>
      <c r="D72" s="5">
        <v>5</v>
      </c>
      <c r="E72" s="6">
        <f t="shared" si="6"/>
        <v>1.5</v>
      </c>
    </row>
    <row r="73" spans="2:5" ht="20.100000000000001" customHeight="1" thickBot="1" x14ac:dyDescent="0.25">
      <c r="B73" s="4" t="s">
        <v>46</v>
      </c>
      <c r="C73" s="5">
        <v>829</v>
      </c>
      <c r="D73" s="5">
        <v>837</v>
      </c>
      <c r="E73" s="6">
        <f t="shared" si="6"/>
        <v>9.6501809408926411E-3</v>
      </c>
    </row>
    <row r="74" spans="2:5" ht="20.100000000000001" customHeight="1" thickBot="1" x14ac:dyDescent="0.25">
      <c r="B74" s="4" t="s">
        <v>47</v>
      </c>
      <c r="C74" s="5">
        <v>342</v>
      </c>
      <c r="D74" s="5">
        <v>319</v>
      </c>
      <c r="E74" s="6">
        <f t="shared" si="6"/>
        <v>-6.725146198830409E-2</v>
      </c>
    </row>
    <row r="75" spans="2:5" ht="20.100000000000001" customHeight="1" thickBot="1" x14ac:dyDescent="0.25">
      <c r="B75" s="4" t="s">
        <v>48</v>
      </c>
      <c r="C75" s="5">
        <v>89</v>
      </c>
      <c r="D75" s="5">
        <v>74</v>
      </c>
      <c r="E75" s="6">
        <f t="shared" si="6"/>
        <v>-0.16853932584269662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164</v>
      </c>
      <c r="D90" s="5">
        <v>143</v>
      </c>
      <c r="E90" s="6">
        <f>IF(C90&gt;0,(D90-C90)/C90,"-")</f>
        <v>-0.12804878048780488</v>
      </c>
    </row>
    <row r="91" spans="2:5" ht="29.25" thickBot="1" x14ac:dyDescent="0.25">
      <c r="B91" s="4" t="s">
        <v>52</v>
      </c>
      <c r="C91" s="5">
        <v>58</v>
      </c>
      <c r="D91" s="5">
        <v>69</v>
      </c>
      <c r="E91" s="6">
        <f t="shared" ref="E91:E93" si="7">IF(C91&gt;0,(D91-C91)/C91,"-")</f>
        <v>0.18965517241379309</v>
      </c>
    </row>
    <row r="92" spans="2:5" ht="29.25" customHeight="1" thickBot="1" x14ac:dyDescent="0.25">
      <c r="B92" s="4" t="s">
        <v>53</v>
      </c>
      <c r="C92" s="5">
        <v>119</v>
      </c>
      <c r="D92" s="5">
        <v>112</v>
      </c>
      <c r="E92" s="6">
        <f t="shared" si="7"/>
        <v>-5.8823529411764705E-2</v>
      </c>
    </row>
    <row r="93" spans="2:5" ht="29.25" customHeight="1" thickBot="1" x14ac:dyDescent="0.25">
      <c r="B93" s="4" t="s">
        <v>54</v>
      </c>
      <c r="C93" s="6">
        <f>(C90+C91)/(C90+C91+C92)</f>
        <v>0.65102639296187681</v>
      </c>
      <c r="D93" s="6">
        <f>(D90+D91)/(D90+D91+D92)</f>
        <v>0.65432098765432101</v>
      </c>
      <c r="E93" s="6">
        <f t="shared" si="7"/>
        <v>5.060616171727348E-3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341</v>
      </c>
      <c r="D100" s="5">
        <v>328</v>
      </c>
      <c r="E100" s="6">
        <f>IF(C100&gt;0,(D100-C100)/C100,"-")</f>
        <v>-3.8123167155425221E-2</v>
      </c>
    </row>
    <row r="101" spans="2:5" ht="20.100000000000001" customHeight="1" thickBot="1" x14ac:dyDescent="0.25">
      <c r="B101" s="4" t="s">
        <v>41</v>
      </c>
      <c r="C101" s="5">
        <v>160</v>
      </c>
      <c r="D101" s="5">
        <v>148</v>
      </c>
      <c r="E101" s="6">
        <f t="shared" ref="E101:E105" si="8">IF(C101&gt;0,(D101-C101)/C101,"-")</f>
        <v>-7.4999999999999997E-2</v>
      </c>
    </row>
    <row r="102" spans="2:5" ht="20.100000000000001" customHeight="1" thickBot="1" x14ac:dyDescent="0.25">
      <c r="B102" s="4" t="s">
        <v>42</v>
      </c>
      <c r="C102" s="5">
        <v>62</v>
      </c>
      <c r="D102" s="5">
        <v>64</v>
      </c>
      <c r="E102" s="6">
        <f t="shared" si="8"/>
        <v>3.2258064516129031E-2</v>
      </c>
    </row>
    <row r="103" spans="2:5" ht="20.100000000000001" customHeight="1" thickBot="1" x14ac:dyDescent="0.25">
      <c r="B103" s="4" t="s">
        <v>98</v>
      </c>
      <c r="C103" s="6">
        <f>(C101+C102)/C100</f>
        <v>0.65102639296187681</v>
      </c>
      <c r="D103" s="6">
        <f>(D101+D102)/D100</f>
        <v>0.64634146341463417</v>
      </c>
      <c r="E103" s="6">
        <f t="shared" si="8"/>
        <v>-7.1962206108546929E-3</v>
      </c>
    </row>
    <row r="104" spans="2:5" ht="20.100000000000001" customHeight="1" thickBot="1" x14ac:dyDescent="0.25">
      <c r="B104" s="4" t="s">
        <v>39</v>
      </c>
      <c r="C104" s="6">
        <v>0.66390041493775931</v>
      </c>
      <c r="D104" s="6">
        <v>0.64069264069264065</v>
      </c>
      <c r="E104" s="6">
        <f t="shared" si="8"/>
        <v>-3.4956709956709985E-2</v>
      </c>
    </row>
    <row r="105" spans="2:5" ht="20.100000000000001" customHeight="1" thickBot="1" x14ac:dyDescent="0.25">
      <c r="B105" s="4" t="s">
        <v>40</v>
      </c>
      <c r="C105" s="6">
        <v>0.62</v>
      </c>
      <c r="D105" s="6">
        <v>0.65979381443298968</v>
      </c>
      <c r="E105" s="6">
        <f t="shared" si="8"/>
        <v>6.4183571666112396E-2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255</v>
      </c>
      <c r="D112" s="5">
        <v>389</v>
      </c>
      <c r="E112" s="6">
        <f>IF(C112&gt;0,(D112-C112)/C112,"-")</f>
        <v>0.52549019607843139</v>
      </c>
    </row>
    <row r="113" spans="2:14" ht="15" thickBot="1" x14ac:dyDescent="0.25">
      <c r="B113" s="4" t="s">
        <v>56</v>
      </c>
      <c r="C113" s="5">
        <v>150</v>
      </c>
      <c r="D113" s="5">
        <v>246</v>
      </c>
      <c r="E113" s="6">
        <f t="shared" ref="E113:E114" si="9">IF(C113&gt;0,(D113-C113)/C113,"-")</f>
        <v>0.64</v>
      </c>
    </row>
    <row r="114" spans="2:14" ht="15" thickBot="1" x14ac:dyDescent="0.25">
      <c r="B114" s="4" t="s">
        <v>57</v>
      </c>
      <c r="C114" s="5">
        <v>105</v>
      </c>
      <c r="D114" s="5">
        <v>143</v>
      </c>
      <c r="E114" s="6">
        <f t="shared" si="9"/>
        <v>0.3619047619047619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1</v>
      </c>
      <c r="E128" s="10">
        <v>1</v>
      </c>
      <c r="F128" s="10">
        <v>4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>
        <f t="shared" ref="L128:N133" si="10">IF(D128=0,"-",(H128-D128)/D128)</f>
        <v>-1</v>
      </c>
      <c r="M128" s="6">
        <f t="shared" si="10"/>
        <v>-1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1</v>
      </c>
      <c r="E129" s="10">
        <v>0</v>
      </c>
      <c r="F129" s="10">
        <v>1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>
        <f t="shared" si="10"/>
        <v>-1</v>
      </c>
      <c r="M129" s="6" t="str">
        <f t="shared" si="10"/>
        <v>-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2</v>
      </c>
      <c r="E133" s="10">
        <v>1</v>
      </c>
      <c r="F133" s="10">
        <v>5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-0.5</v>
      </c>
      <c r="L133" s="6">
        <f t="shared" si="10"/>
        <v>-1</v>
      </c>
      <c r="M133" s="6">
        <f t="shared" si="10"/>
        <v>-1</v>
      </c>
      <c r="N133" s="6">
        <f t="shared" si="10"/>
        <v>-0.8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0.5</v>
      </c>
      <c r="E134" s="6">
        <f t="shared" ref="E134:J134" si="12">IF(E128=0,"-",E128/(E128+E129))</f>
        <v>1</v>
      </c>
      <c r="F134" s="6">
        <f t="shared" si="12"/>
        <v>0.8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3</v>
      </c>
      <c r="F143" s="10">
        <v>10</v>
      </c>
      <c r="G143" s="10">
        <v>8</v>
      </c>
      <c r="H143" s="10">
        <v>0</v>
      </c>
      <c r="I143" s="10">
        <v>1</v>
      </c>
      <c r="J143" s="10">
        <v>9</v>
      </c>
      <c r="K143" s="6">
        <f>IF(C143=0,"-",(G143-C143)/C143)</f>
        <v>0.14285714285714285</v>
      </c>
      <c r="L143" s="6" t="str">
        <f t="shared" ref="L143:N147" si="15">IF(D143=0,"-",(H143-D143)/D143)</f>
        <v>-</v>
      </c>
      <c r="M143" s="6">
        <f t="shared" si="15"/>
        <v>-0.66666666666666663</v>
      </c>
      <c r="N143" s="6">
        <f t="shared" si="15"/>
        <v>-0.1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37</v>
      </c>
      <c r="D145" s="10">
        <v>0</v>
      </c>
      <c r="E145" s="10">
        <v>2</v>
      </c>
      <c r="F145" s="10">
        <v>39</v>
      </c>
      <c r="G145" s="10">
        <v>29</v>
      </c>
      <c r="H145" s="10">
        <v>0</v>
      </c>
      <c r="I145" s="10">
        <v>5</v>
      </c>
      <c r="J145" s="10">
        <v>34</v>
      </c>
      <c r="K145" s="6">
        <f t="shared" si="16"/>
        <v>-0.21621621621621623</v>
      </c>
      <c r="L145" s="6" t="str">
        <f t="shared" si="15"/>
        <v>-</v>
      </c>
      <c r="M145" s="6">
        <f t="shared" si="15"/>
        <v>1.5</v>
      </c>
      <c r="N145" s="6">
        <f t="shared" si="15"/>
        <v>-0.12820512820512819</v>
      </c>
    </row>
    <row r="146" spans="2:14" ht="15" thickBot="1" x14ac:dyDescent="0.25">
      <c r="B146" s="4" t="s">
        <v>74</v>
      </c>
      <c r="C146" s="10">
        <v>21</v>
      </c>
      <c r="D146" s="10">
        <v>0</v>
      </c>
      <c r="E146" s="10">
        <v>2</v>
      </c>
      <c r="F146" s="10">
        <v>23</v>
      </c>
      <c r="G146" s="10">
        <v>5</v>
      </c>
      <c r="H146" s="10">
        <v>0</v>
      </c>
      <c r="I146" s="10">
        <v>0</v>
      </c>
      <c r="J146" s="10">
        <v>5</v>
      </c>
      <c r="K146" s="6">
        <f t="shared" si="16"/>
        <v>-0.76190476190476186</v>
      </c>
      <c r="L146" s="6" t="str">
        <f t="shared" si="15"/>
        <v>-</v>
      </c>
      <c r="M146" s="6">
        <f t="shared" si="15"/>
        <v>-1</v>
      </c>
      <c r="N146" s="6">
        <f t="shared" si="15"/>
        <v>-0.78260869565217395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65</v>
      </c>
      <c r="D148" s="10">
        <v>0</v>
      </c>
      <c r="E148" s="10">
        <v>7</v>
      </c>
      <c r="F148" s="10">
        <v>72</v>
      </c>
      <c r="G148" s="10">
        <v>42</v>
      </c>
      <c r="H148" s="10">
        <v>0</v>
      </c>
      <c r="I148" s="10">
        <v>6</v>
      </c>
      <c r="J148" s="10">
        <v>48</v>
      </c>
      <c r="K148" s="6">
        <f t="shared" ref="K148" si="17">IF(C148=0,"-",(G148-C148)/C148)</f>
        <v>-0.35384615384615387</v>
      </c>
      <c r="L148" s="6" t="str">
        <f t="shared" ref="L148" si="18">IF(D148=0,"-",(H148-D148)/D148)</f>
        <v>-</v>
      </c>
      <c r="M148" s="6">
        <f t="shared" ref="M148" si="19">IF(E148=0,"-",(I148-E148)/E148)</f>
        <v>-0.14285714285714285</v>
      </c>
      <c r="N148" s="6">
        <f t="shared" ref="N148" si="20">IF(F148=0,"-",(J148-F148)/F148)</f>
        <v>-0.33333333333333331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0.15909090909090909</v>
      </c>
      <c r="D149" s="6" t="str">
        <f t="shared" si="21"/>
        <v>-</v>
      </c>
      <c r="E149" s="6">
        <f t="shared" si="21"/>
        <v>0.6</v>
      </c>
      <c r="F149" s="6">
        <f t="shared" si="21"/>
        <v>0.20408163265306123</v>
      </c>
      <c r="G149" s="6">
        <f t="shared" si="21"/>
        <v>0.21621621621621623</v>
      </c>
      <c r="H149" s="6" t="str">
        <f t="shared" si="21"/>
        <v>-</v>
      </c>
      <c r="I149" s="6">
        <f t="shared" si="21"/>
        <v>0.16666666666666666</v>
      </c>
      <c r="J149" s="6">
        <f t="shared" si="21"/>
        <v>0.20930232558139536</v>
      </c>
      <c r="K149" s="6">
        <f>IF(OR(C149="-",G149="-"),"-",(G149-C149)/C149)</f>
        <v>0.35907335907335919</v>
      </c>
      <c r="L149" s="6" t="str">
        <f t="shared" ref="L149:N150" si="22">IF(OR(D149="-",H149="-"),"-",(H149-D149)/D149)</f>
        <v>-</v>
      </c>
      <c r="M149" s="6">
        <f t="shared" si="22"/>
        <v>-0.72222222222222232</v>
      </c>
      <c r="N149" s="6">
        <f t="shared" si="22"/>
        <v>2.558139534883724E-2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58</v>
      </c>
      <c r="D157" s="19">
        <v>37</v>
      </c>
      <c r="E157" s="18">
        <f>IF(C157=0,"-",(D157-C157)/C157)</f>
        <v>-0.36206896551724138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6</v>
      </c>
      <c r="D158" s="19">
        <v>5</v>
      </c>
      <c r="E158" s="18">
        <f t="shared" ref="E158:E159" si="23">IF(C158=0,"-",(D158-C158)/C158)</f>
        <v>-0.16666666666666666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0.89230769230769236</v>
      </c>
      <c r="D160" s="18">
        <f>IF(D157=0,"-",D157/(D157+D158+D159))</f>
        <v>0.88095238095238093</v>
      </c>
      <c r="E160" s="18">
        <f>IF(OR(C160="-",D160="-"),"-",(D160-C160)/C160)</f>
        <v>-1.2725779967159356E-2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5</v>
      </c>
      <c r="D166" s="5">
        <v>1</v>
      </c>
      <c r="E166" s="6">
        <f>IF(C166=0,"-",(D166-C166)/C166)</f>
        <v>-0.8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</v>
      </c>
      <c r="D169" s="6">
        <f>IF(D166=0,"-",(D167+D168)/D166)</f>
        <v>0</v>
      </c>
      <c r="E169" s="6">
        <f t="shared" ref="E169:E171" si="25">IF(OR(C169="-",D169="-"),"-",(D169-C169)/C169)</f>
        <v>-1</v>
      </c>
    </row>
    <row r="170" spans="2:14" ht="20.100000000000001" customHeight="1" thickBot="1" x14ac:dyDescent="0.25">
      <c r="B170" s="4" t="s">
        <v>39</v>
      </c>
      <c r="C170" s="6">
        <v>0.66666666666666663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6</v>
      </c>
      <c r="D178" s="5">
        <v>7</v>
      </c>
      <c r="E178" s="6">
        <f>IF(C178=0,"-",(D178-C178)/C178)</f>
        <v>0.16666666666666666</v>
      </c>
      <c r="H178" s="13"/>
    </row>
    <row r="179" spans="2:8" ht="15" thickBot="1" x14ac:dyDescent="0.25">
      <c r="B179" s="4" t="s">
        <v>43</v>
      </c>
      <c r="C179" s="5">
        <v>2</v>
      </c>
      <c r="D179" s="5">
        <v>7</v>
      </c>
      <c r="E179" s="6">
        <f t="shared" ref="E179:E185" si="26">IF(C179=0,"-",(D179-C179)/C179)</f>
        <v>2.5</v>
      </c>
      <c r="H179" s="13"/>
    </row>
    <row r="180" spans="2:8" ht="15" thickBot="1" x14ac:dyDescent="0.25">
      <c r="B180" s="4" t="s">
        <v>47</v>
      </c>
      <c r="C180" s="5">
        <v>4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92</v>
      </c>
      <c r="D182" s="5">
        <v>42</v>
      </c>
      <c r="E182" s="6">
        <f t="shared" si="26"/>
        <v>-0.54347826086956519</v>
      </c>
      <c r="H182" s="13"/>
    </row>
    <row r="183" spans="2:8" ht="15" thickBot="1" x14ac:dyDescent="0.25">
      <c r="B183" s="4" t="s">
        <v>47</v>
      </c>
      <c r="C183" s="5">
        <v>86</v>
      </c>
      <c r="D183" s="5">
        <v>33</v>
      </c>
      <c r="E183" s="6">
        <f t="shared" si="26"/>
        <v>-0.61627906976744184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6</v>
      </c>
      <c r="D185" s="5">
        <v>9</v>
      </c>
      <c r="E185" s="6">
        <f t="shared" si="26"/>
        <v>0.5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3</v>
      </c>
      <c r="E197" s="6">
        <f t="shared" ref="E197:E200" si="27">IF(C197=0,"-",(D197-C197)/C197)</f>
        <v>0.5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3</v>
      </c>
      <c r="E199" s="6">
        <f t="shared" si="27"/>
        <v>0.5</v>
      </c>
    </row>
    <row r="200" spans="2:5" ht="15" thickBot="1" x14ac:dyDescent="0.25">
      <c r="B200" s="4" t="s">
        <v>85</v>
      </c>
      <c r="C200" s="5">
        <v>1</v>
      </c>
      <c r="D200" s="5">
        <v>3</v>
      </c>
      <c r="E200" s="6">
        <f t="shared" si="27"/>
        <v>2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3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2</v>
      </c>
      <c r="E209" s="6">
        <f t="shared" si="28"/>
        <v>-0.33333333333333331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3</v>
      </c>
      <c r="E221" s="6">
        <f t="shared" ref="E221:E223" si="30">IF(C221=0,"-",(D221-C221)/C221)</f>
        <v>2</v>
      </c>
    </row>
    <row r="222" spans="2:5" ht="15" thickBot="1" x14ac:dyDescent="0.25">
      <c r="B222" s="16" t="s">
        <v>92</v>
      </c>
      <c r="C222" s="5">
        <v>2</v>
      </c>
      <c r="D222" s="5">
        <v>3</v>
      </c>
      <c r="E222" s="6">
        <f t="shared" si="30"/>
        <v>0.5</v>
      </c>
    </row>
    <row r="223" spans="2:5" ht="15" thickBot="1" x14ac:dyDescent="0.25">
      <c r="B223" s="16" t="s">
        <v>93</v>
      </c>
      <c r="C223" s="5">
        <v>0</v>
      </c>
      <c r="D223" s="5">
        <v>7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2021-09-21T11:19:34Z</cp:lastPrinted>
  <dcterms:created xsi:type="dcterms:W3CDTF">2018-12-19T10:40:38Z</dcterms:created>
  <dcterms:modified xsi:type="dcterms:W3CDTF">2025-10-01T10:42:14Z</dcterms:modified>
</cp:coreProperties>
</file>